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 activeTab="1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externalReferences>
    <externalReference r:id="rId7"/>
  </externalReferences>
  <definedNames>
    <definedName name="_xlnm._FilterDatabase" localSheetId="1" hidden="1">Лист2!$A$2:$H$70</definedName>
  </definedNames>
  <calcPr calcId="145621"/>
</workbook>
</file>

<file path=xl/calcChain.xml><?xml version="1.0" encoding="utf-8"?>
<calcChain xmlns="http://schemas.openxmlformats.org/spreadsheetml/2006/main">
  <c r="I3" i="2" l="1"/>
  <c r="I16" i="2"/>
  <c r="I47" i="2" s="1"/>
  <c r="I22" i="2"/>
  <c r="I31" i="2"/>
  <c r="J47" i="2"/>
  <c r="C67" i="2" l="1"/>
  <c r="C66" i="2"/>
  <c r="B62" i="2"/>
  <c r="C59" i="2"/>
  <c r="B59" i="2"/>
  <c r="B57" i="2"/>
  <c r="D56" i="2"/>
  <c r="C54" i="2"/>
  <c r="D55" i="2" s="1"/>
  <c r="B54" i="2"/>
  <c r="C51" i="2"/>
  <c r="D53" i="2" s="1"/>
  <c r="C62" i="2"/>
  <c r="C57" i="2"/>
  <c r="Y20" i="1"/>
  <c r="Z19" i="1"/>
  <c r="Z18" i="1"/>
  <c r="AA17" i="1"/>
  <c r="Z17" i="1" s="1"/>
  <c r="AA16" i="1"/>
  <c r="AA20" i="1" s="1"/>
  <c r="AG14" i="1"/>
  <c r="AG21" i="1" s="1"/>
  <c r="AF14" i="1"/>
  <c r="AF21" i="1" s="1"/>
  <c r="AE14" i="1"/>
  <c r="AE21" i="1" s="1"/>
  <c r="AD14" i="1"/>
  <c r="AD21" i="1" s="1"/>
  <c r="AC14" i="1"/>
  <c r="AC21" i="1" s="1"/>
  <c r="AB14" i="1"/>
  <c r="AB21" i="1" s="1"/>
  <c r="AA14" i="1"/>
  <c r="Y14" i="1"/>
  <c r="Y21" i="1" s="1"/>
  <c r="X14" i="1"/>
  <c r="X21" i="1" s="1"/>
  <c r="W14" i="1"/>
  <c r="W21" i="1" s="1"/>
  <c r="V14" i="1"/>
  <c r="V21" i="1" s="1"/>
  <c r="U14" i="1"/>
  <c r="U21" i="1" s="1"/>
  <c r="T14" i="1"/>
  <c r="T21" i="1" s="1"/>
  <c r="S14" i="1"/>
  <c r="S21" i="1" s="1"/>
  <c r="R14" i="1"/>
  <c r="R21" i="1" s="1"/>
  <c r="Q14" i="1"/>
  <c r="Q21" i="1" s="1"/>
  <c r="P14" i="1"/>
  <c r="P21" i="1" s="1"/>
  <c r="O14" i="1"/>
  <c r="O21" i="1" s="1"/>
  <c r="N14" i="1"/>
  <c r="N21" i="1" s="1"/>
  <c r="M14" i="1"/>
  <c r="M21" i="1" s="1"/>
  <c r="L14" i="1"/>
  <c r="L21" i="1" s="1"/>
  <c r="I14" i="1"/>
  <c r="I21" i="1" s="1"/>
  <c r="G14" i="1"/>
  <c r="G21" i="1" s="1"/>
  <c r="F14" i="1"/>
  <c r="F21" i="1" s="1"/>
  <c r="E14" i="1"/>
  <c r="E21" i="1" s="1"/>
  <c r="D14" i="1"/>
  <c r="D21" i="1" s="1"/>
  <c r="K13" i="1"/>
  <c r="J13" i="1"/>
  <c r="C13" i="1"/>
  <c r="K12" i="1"/>
  <c r="J12" i="1"/>
  <c r="C12" i="1"/>
  <c r="K11" i="1"/>
  <c r="J11" i="1"/>
  <c r="H11" i="1"/>
  <c r="C11" i="1"/>
  <c r="K10" i="1"/>
  <c r="J10" i="1"/>
  <c r="C10" i="1"/>
  <c r="K9" i="1"/>
  <c r="J9" i="1"/>
  <c r="C9" i="1"/>
  <c r="K8" i="1"/>
  <c r="J8" i="1"/>
  <c r="C8" i="1"/>
  <c r="K7" i="1"/>
  <c r="J7" i="1"/>
  <c r="C7" i="1"/>
  <c r="B7" i="1"/>
  <c r="K6" i="1"/>
  <c r="J6" i="1"/>
  <c r="C6" i="1"/>
  <c r="K5" i="1"/>
  <c r="J5" i="1"/>
  <c r="H5" i="1"/>
  <c r="H14" i="1" s="1"/>
  <c r="H21" i="1" s="1"/>
  <c r="C5" i="1"/>
  <c r="Z4" i="1"/>
  <c r="Z14" i="1" s="1"/>
  <c r="K4" i="1"/>
  <c r="J4" i="1"/>
  <c r="C4" i="1"/>
  <c r="X3" i="1"/>
  <c r="W3" i="1"/>
  <c r="R3" i="1"/>
  <c r="Q3" i="1"/>
  <c r="C14" i="1" l="1"/>
  <c r="C21" i="1" s="1"/>
  <c r="AA21" i="1"/>
  <c r="J14" i="1"/>
  <c r="J21" i="1" s="1"/>
  <c r="K14" i="1"/>
  <c r="K21" i="1" s="1"/>
  <c r="D58" i="2"/>
  <c r="D63" i="2"/>
  <c r="C68" i="2"/>
  <c r="D64" i="2"/>
  <c r="C65" i="2"/>
  <c r="D62" i="2" s="1"/>
  <c r="D52" i="2"/>
  <c r="Z16" i="1"/>
  <c r="Z20" i="1" s="1"/>
  <c r="Z21" i="1" s="1"/>
  <c r="D57" i="2" l="1"/>
  <c r="D51" i="2"/>
  <c r="D66" i="2"/>
  <c r="D54" i="2"/>
  <c r="D59" i="2"/>
  <c r="D67" i="2"/>
  <c r="D69" i="2"/>
  <c r="D70" i="2"/>
</calcChain>
</file>

<file path=xl/sharedStrings.xml><?xml version="1.0" encoding="utf-8"?>
<sst xmlns="http://schemas.openxmlformats.org/spreadsheetml/2006/main" count="211" uniqueCount="161">
  <si>
    <t>Контрольная деятельность контрольно-счетной палаты в 2013 году</t>
  </si>
  <si>
    <t>Наименование контрольного мероприятия</t>
  </si>
  <si>
    <t>Количество объектов контроля</t>
  </si>
  <si>
    <t>Объем проверенных средств (городской бюджет), тыс. руб.</t>
  </si>
  <si>
    <t>Выявлено нарушений, всего</t>
  </si>
  <si>
    <t>Нарушение,                                      тыс. руб./случаев</t>
  </si>
  <si>
    <t>Нарушение бюджетного процесса, кол-во</t>
  </si>
  <si>
    <t>Неэффектив-ное использо-вание муни-ципальной собственности</t>
  </si>
  <si>
    <t>Нарушение учета и отчет-ти</t>
  </si>
  <si>
    <t>Прочие</t>
  </si>
  <si>
    <t>Количество представлений</t>
  </si>
  <si>
    <t>Напралено предписаний</t>
  </si>
  <si>
    <t xml:space="preserve">Устранено нарушений, </t>
  </si>
  <si>
    <t>в том числе, тыс. руб.</t>
  </si>
  <si>
    <t>Устранено нарушений устан-го порядка упр-я и расп-я имуществом, тыс. руб.</t>
  </si>
  <si>
    <t>Привлечено к дисциплинарной ответственности, чел.</t>
  </si>
  <si>
    <t>Направлено материалов в правоох-ранительные органы</t>
  </si>
  <si>
    <t>Возбуж-дено уголов-ных дел</t>
  </si>
  <si>
    <t>Итого</t>
  </si>
  <si>
    <t>ОМС</t>
  </si>
  <si>
    <t>МУ</t>
  </si>
  <si>
    <t>МП</t>
  </si>
  <si>
    <t>прочие</t>
  </si>
  <si>
    <t>бюджет-ных</t>
  </si>
  <si>
    <t>внебюд-жетных</t>
  </si>
  <si>
    <t>тыс.руб.</t>
  </si>
  <si>
    <t>кол-во</t>
  </si>
  <si>
    <t>нецеле-вое</t>
  </si>
  <si>
    <t>неэффек-тивное</t>
  </si>
  <si>
    <t>нарушение порядка упр-я и расп-я имуществом</t>
  </si>
  <si>
    <t>сумма, тыс. руб.</t>
  </si>
  <si>
    <t>направ-лено</t>
  </si>
  <si>
    <t>снято с контроля</t>
  </si>
  <si>
    <t>тыс. руб.</t>
  </si>
  <si>
    <t>возмещено средств в бюджет</t>
  </si>
  <si>
    <t>возмещено средств организаций</t>
  </si>
  <si>
    <t>выполнено работ, оказано услуг</t>
  </si>
  <si>
    <t>Проверка отдельных вопросов финансово-хозяйственной деятельности МУП «Горсвет»</t>
  </si>
  <si>
    <t>Проверка исполнения долгосрочной целевой программы "Обеспечение жильем молодых семей города Архангельска (2012-2015 годы)"</t>
  </si>
  <si>
    <t>Проверка принятых мер, направленных на устранение нарушений и недостатков, выявленных контрольно-счетной палатой в 2012 году (МУП "Горбани")</t>
  </si>
  <si>
    <t>Проверка проведения приватизации муниципального имущества муниципального образования «Город Архангельск» в 2012 году, текущем периоде 2013 года</t>
  </si>
  <si>
    <t xml:space="preserve">Проверка целевого и эффективного использования, а также сохранности имущества муниципального образования «Город Архангельск» за 2010 год, 2011 год, 2012 год и текущий период 2013 года, переданного в безвозмездное пользование.  </t>
  </si>
  <si>
    <t>Проверка выделения и использования отдельных субсидий в 2012 году и в текущем периоде 2013 года (МУП "Архкомхоз")</t>
  </si>
  <si>
    <t>Проверка законности выделения и эффективности использования субсидий управляющим организациям и товариществам собственников жилья на проведение работ по капитальному ремонту многоквартирных домов в целях исполнения судебных актов (выборочно)</t>
  </si>
  <si>
    <t xml:space="preserve">Проверка интернет - публикации от 19.11.2013 «Мэрия Архангельска тратит десятки миллионов на пиар в условиях финансового  кризиса» (ресурс http://tv29.ru) – совместно с Прокуратурой города Архангельска. Период проверки: 2012, 2013 гг.  </t>
  </si>
  <si>
    <t>Проверка выделения и использования субсидий на возмещение затрат, связанных с оказанием услуг по уличному освещению в 2012 году и в текущем периоде 2013 года</t>
  </si>
  <si>
    <t>Итого по мероприятиям 2013 года</t>
  </si>
  <si>
    <t>В том числе по контрольным мероприятиям, проведенным в предыдущие периоды</t>
  </si>
  <si>
    <t>Проверка законности и эффективности расходования средств городского бюджета, направленных на строительство кладбища «Южная Маймакса»</t>
  </si>
  <si>
    <t>Проверка исполнения городской целевой программы «Капитальный ремонт муниципальных учреждений социальной сферы на 2008 – 2010 годы»</t>
  </si>
  <si>
    <t>Тематическая проверка состояния муниципального долга муниципального образования «Город Архангельск» за 2011 год, текущий период 2012 года</t>
  </si>
  <si>
    <t>Проверка исполнения долгосрочной целевой программы "Развитие жилищного строительства, коммунальной и инженерной инфраструктуры на 2011 - 2012 годы"</t>
  </si>
  <si>
    <t>Итого по мероприятиям, проведенным в предыдущие периоды</t>
  </si>
  <si>
    <t>Итого в 2013 году и предыдущие периоды</t>
  </si>
  <si>
    <t>Экспертно-аналитическая деятельность КСП в 2013 году</t>
  </si>
  <si>
    <t xml:space="preserve">Наименование </t>
  </si>
  <si>
    <t>Дата представления в КСП</t>
  </si>
  <si>
    <t>Ответ КСП</t>
  </si>
  <si>
    <t xml:space="preserve">Дата, номер решения, постановления </t>
  </si>
  <si>
    <t>Предложения КСП</t>
  </si>
  <si>
    <t>Информация о принятии предложений</t>
  </si>
  <si>
    <t>принято</t>
  </si>
  <si>
    <t>Заключения на проекты решений Архангельской городской думы</t>
  </si>
  <si>
    <t>"О внесении изменений и дополнений в решение Архангельской городской Думы от 13.12.2012 №513 "О городском бюджете на 2013 год"</t>
  </si>
  <si>
    <t>04.02.2013 №01-04/97</t>
  </si>
  <si>
    <t>от 08.02.2013 №31</t>
  </si>
  <si>
    <t>В связи с тем, что в приложении №4 к решению Архангельской городской Думы от 13.12.2012 № 513 «О городском бюджете на 2013 год» код главного администратора источников финансирования дефицита бюджета не указан,  в подпунктах 3, 4 пункта 4 текстовой части проекта решения при увеличении и уменьшении остатков средств бюджетов изменяемые суммы «9 782 772» и «9 792 766» необходимо было отразить без кода главного администратора источников финансирования дефицита бюджета «000», а планируемые к включению проект решения суммы «9 807 788» и «9 817 811»  – с указанием кода главного администратора источников финансирования дефицита бюджета «000», и тогда приводить в соответствие все остальные строки приложения №4 к решению о бюджете.</t>
  </si>
  <si>
    <t xml:space="preserve">внесли изменения в текстовую часть проекта решения </t>
  </si>
  <si>
    <t>Кроме того, перед подпунктом 3 пункта 4 текстовой части проекта решения необходимо вставить подпункт об изменении строки «Изменение остатков средств на счетах по учету средств» с «9 994» на «10 023».</t>
  </si>
  <si>
    <t>"О внесении изменений и дополнений в решение Архангельской городской Думы от 13.12.2012 №513 "О городском бюджете на 2013 год" (с учетом доп.документов)</t>
  </si>
  <si>
    <t>11.02.2013 №01-28/139 (вх. от 13.02.2013 №41)</t>
  </si>
  <si>
    <t>от 20.02.2013 №37</t>
  </si>
  <si>
    <t>представить заключение не представляется возможным в связи с непредставлением запрошенных документов</t>
  </si>
  <si>
    <t>02.04.2013 №01-28/283</t>
  </si>
  <si>
    <t>от 08.04.2013 №77</t>
  </si>
  <si>
    <t>проект решения Архангельской городской Думы  может быть принят на сессии Архангельской городской Думы</t>
  </si>
  <si>
    <t>01-28/329 (вх. от 09.04.2013 №101)</t>
  </si>
  <si>
    <t>от 10.04.2013 №89</t>
  </si>
  <si>
    <t>15.05.2013 №01-28/414 (вх. от 15.05.2013 №153</t>
  </si>
  <si>
    <t>от 21.05.2013 №128</t>
  </si>
  <si>
    <t>бюджетные ассигнования на проектирование и строительство бани  в жилом районе 14 и 21 лесозаводов в сумме 1 567 тыс.руб. должны быть включены в Городскую адресную инвестиционную программу на 2013 год</t>
  </si>
  <si>
    <t xml:space="preserve">распоряжения заместителя мэра г. Архангельска
от 07.10.2013 N 2931р
</t>
  </si>
  <si>
    <t>13.06.2013 №01-04/518 (вх. от 13.06.2013 №197)</t>
  </si>
  <si>
    <t>от 17.06.2013 №151</t>
  </si>
  <si>
    <t>В связи с тем, что к проекту решения не представлены документы, подтверждающие необходимость перераспределения бюджетных ассигнований в рамках утвержденного бюджета, проверка целевого направления (использования) и оценка эффективности средств городского бюджета  будут проведены контрольно-счетной палатой МО «Город Архангельск» в ходе внешней проверки годового отчета об исполнении городского бюджета за 2013 год или отдельного контрольного мероприятия</t>
  </si>
  <si>
    <t>14.10.2013 №01-28/957 (вх.от 14.10.2013 №339)</t>
  </si>
  <si>
    <t>от 21.10.2013 №268</t>
  </si>
  <si>
    <t>проект решения Архангельской городской Думы может быть принят на сессии Архангельской городской Думы</t>
  </si>
  <si>
    <t>"О внесении изменений и дополнений в Положение о бюджетном процессе в муниципальном образовании "Город Архангельск"</t>
  </si>
  <si>
    <t>08.10.2013 №01-04/938 (вх.от 08.10.2013 №331)</t>
  </si>
  <si>
    <t>от 14.10.2013 №260</t>
  </si>
  <si>
    <t>2 предложения                                                                              Предложения исключить в дефисе восьмом пункта 2.2.1 Положения  слово "комитетов", исключить в абзаце первом пункта 4.3.2 после слов "2 дней" слова "со дня".</t>
  </si>
  <si>
    <t>исключены в дефисе восьмом пункта 2.2.1 Положения  слово "комитетов",  в абзаце первом пункта 4.3.2 после слов "2 дней" слова "со дня".</t>
  </si>
  <si>
    <t>принято 2</t>
  </si>
  <si>
    <t>17.10.2013 №01-04/976 (вх.от 17.10.2013)</t>
  </si>
  <si>
    <t>от 18.10.2013 №267</t>
  </si>
  <si>
    <t>19.11.2013 №01-04/1120 (вх.от 19.11.2013 №389)</t>
  </si>
  <si>
    <t>25.11.2013 №303</t>
  </si>
  <si>
    <t>проект решения Архангельской городской Думы по вопросу может быть принят  с учетом дополнительно представленных документов и пояснений в Архангельскую городскую Думу</t>
  </si>
  <si>
    <t>04.12.2013 №01-04/1201 (вх.от 04.12.2013 №419)</t>
  </si>
  <si>
    <t>09.12.2013 №326</t>
  </si>
  <si>
    <t>Заключение на проект решения Архангельской городской Думы «О городском бюджете на 2014 год и на плановый период 2015 и 2016 годов».</t>
  </si>
  <si>
    <t>"О городском бюджете на 2014 год и плановый период 2015 и 2016 годов"</t>
  </si>
  <si>
    <t>от 11.11.2013 №01-04/1079 (вх. от 11.11.2013 №379)</t>
  </si>
  <si>
    <t>председателю АГД от 21.11.2013 №301, мэру города от 21.11.2013 №300</t>
  </si>
  <si>
    <t>В связи с этим необходимо привести в соответствие приложения №5 и №7 проекта решения с Перечнем объектов капитального строительства муниципальной собственности муниципального образования «Город Архангельск» на 2014 год и на плановый период 2015 и 2016 годов в части направления использования бюджетных ассигнований и кода целевой статьи.</t>
  </si>
  <si>
    <t xml:space="preserve">Решение Архангельской городской Думы от 12.12.2013 N 57 "О городском бюджете на 2014 год и на плановый период 2015 и 2016 годов" (проектирование и реконструкцию пр.Московского от ул.Смольный Буян до ул.П.Усова  в сумме 1935 тыс.руб. на 2014 год утвердили по ЦС 1200099 в прил.№5 и 7)
</t>
  </si>
  <si>
    <t xml:space="preserve">В ходе экспертизы установлено, что в городском бюджете на 2014 год предусмотрены бюджетные ассигнования на реализацию муниципальных программ и ведомственных целевых программ, отдельные мероприятия которых совпадают. 
Так, в соответствии с р. 3 ВЦП «Культура Архангельска» в состав мероприятий входит проведение городских культурно-массовых мероприятий МО «Город Архангельск» с финансированием в размере 13 312 тыс. руб. (без указания конкретных мероприятий); в соответствии с р. IV МП «Приоритетные направления развития сферы культуры города Архангельска на 2013 - 2015 годы» в перечень программных мероприятий также включено проведение различных городских культурно-массовых мероприятий.
</t>
  </si>
  <si>
    <t>не принято</t>
  </si>
  <si>
    <t>не внесены изменения в постановление мэрии г. Архангельска от 31.10.2012 №385 в части переименования долгосрочной целевой программы «Физкультура - здоровье - спорт на 2013 - 2015 годы», на финансирование которой предусмотрены бюджетные ассигнования в городском бюджете на 2014 год.</t>
  </si>
  <si>
    <t xml:space="preserve">Постановление мэрии г. Архангельска от 15.11.2013 N 840
</t>
  </si>
  <si>
    <t>В рамках МП «Развитие города Архангельска как административного центра Архангельской области на 2012-2015 годы» для предоставления в 2014 году бюджетных инвестиций в объекты капитального строительства собственности муниципальных образований предусмотрены бюджетные ассигнования в сумме 36000 тыс. руб.  по подразделу 07 01 «Дошкольное образование». При этом в соответствии с постановлением мэрии города от 13.12.2011 № 608 (ред. от 12.11.2013 №827) в перечень программных мероприятий финансирование строительства дошкольных и общеобразовательных учреждений заканчивается в 2013 году, на 2014 год финансирование данного мероприятия не предусмотрено.</t>
  </si>
  <si>
    <t>постановление от 27.11.2013 №876</t>
  </si>
  <si>
    <t>В рамках ВЦП «Развитие городского пассажирского транспорта муниципального образования «Город Архангельск»» предусмотрены бюджетные ассигнования в размере 55 771,4 тыс. руб. на социальное обеспечение и иные выплаты населению по подразделу 10 03 «Социальное обеспечение населения».  В соответствии с постановлением мэрии города Архангельска от 30.09.2013 № 662 в  перечень мероприятий не входит предоставление каких-либо выплат населению в рамках социального обеспечения.</t>
  </si>
  <si>
    <t>Инициативные предложения, внесенные в органы местного самоуправления</t>
  </si>
  <si>
    <t>Запрос департамента финансов мэрии города Архангельска о необходимости представить предложения для разработки основных направлений бюджетной и налоговой политики МО "Город Архангельск" на 2014 год и плановый период 2015 и 2016 годов</t>
  </si>
  <si>
    <t>от 14.06.2013 №132-08/1321 (вх. от 17.06.2013 №201)</t>
  </si>
  <si>
    <t>от 01.07.2013 №165</t>
  </si>
  <si>
    <t>постановление от 25.07.2013 №507</t>
  </si>
  <si>
    <t>18 предложений КСП</t>
  </si>
  <si>
    <t xml:space="preserve">Включены в качестве целей: </t>
  </si>
  <si>
    <t>не принято 15</t>
  </si>
  <si>
    <t>оптимизации сети муниципальных учреждений;</t>
  </si>
  <si>
    <t>обеспечение прозрачности городского бюджета и бюджетного процесса</t>
  </si>
  <si>
    <t>обеспечение сбалансированности доходной базы и расходных обязательств города Архангельска</t>
  </si>
  <si>
    <t>Информации о ходе исполнения городского бюджета</t>
  </si>
  <si>
    <t>Информация о ходе исполнения бюджета муниципального образования "Город Архангельск" за 1 квартал 2013 года</t>
  </si>
  <si>
    <t>от 24.04.2013 №002-41/517 (вх. от 25.04.2013 №129)</t>
  </si>
  <si>
    <t>1) в адрес мэра города от 27.05.2013 №132; 2) в адрес председателя АГД от 27.05.2013 №133</t>
  </si>
  <si>
    <t>обеспечить контроль за поквартальным исполнением городского бюджета главными распорядителями средств городского бюджета, за исполнением целевых программ, исполнением городского бюджета по расходам на осуществление бюджетных инвестиций в объекты капитального строительства муниципальной собственности, своевременностью возврата бюджетных кредитов, предоставленных юридическим лицам из городского бюджета</t>
  </si>
  <si>
    <t>Информация о ходе исполнения бюджета муниципального образования "Город Архангельск" за 1 полугодие 2013 года</t>
  </si>
  <si>
    <t>от 25.07.2013 №002-41/1003 (вх. от 25.07.2013 №257)</t>
  </si>
  <si>
    <t>1) в адрес мэра города от 05.09.2013 №221; 2) в адрес председателя АГД от 05.09.2013 №222</t>
  </si>
  <si>
    <t>Информация о ходе исполнения бюджета муниципального образования "Город Архангельск" за 9 месяцев 2013 года</t>
  </si>
  <si>
    <t>от 28.10.2013 №002-31/1433</t>
  </si>
  <si>
    <t>1) в адрес мэра города от 29.11.2013 №314; 2) в адрес председателя АГД от 29.11.2013 №313</t>
  </si>
  <si>
    <t>Главным распорядителям средств городского бюджета обеспечить контроль за поквартальным исполнением городского бюджета, за исполнением целевых программ, исполнением городского бюджета по расходам на осуществление бюджетных инвестиций в объекты капитального строительства муниципальной собственности, эффективностью использования средств городского бюджета, своевременностью возврата бюджетных кредитов, предоставленных юридическим лицам из городского бюджета, соблюдением бюджетного законодательства.</t>
  </si>
  <si>
    <t>Внешняя проверка годового отчета об исполнении городского бюджета за 2012 год</t>
  </si>
  <si>
    <t>Заключение на годовой отчет об исполнении городского бюджета за 2012 год от 22.04.2013</t>
  </si>
  <si>
    <t>вх. от 29.03.2013 №002-41/404</t>
  </si>
  <si>
    <t>1) в адрес мэра города от 22.04.2013 №100;                      2) председателю Архангельской городской Думы от 22.04.2013 №99</t>
  </si>
  <si>
    <t>В нарушение пункта 6.5.2. Положения о бюджетном процессе  в контрольно-счетную палату не представлен отчет об исполнении приложений к решению о городском бюджете за 2012 год.</t>
  </si>
  <si>
    <t>В нарушение пункта 3 статьи 107 Бюджетного кодекса РФ в решении Архангельской городской Думы от 15.12.2011 №364 отсутствует указание на верхний предел долга по муниципальным гарантиям</t>
  </si>
  <si>
    <t>в нарушение пункта 2 статьи 179 Бюджетного кодекса РФ объем бюджетных ассигнований на реализацию долгосрочной целевой программы «Профилактика правонарушений на территории муниципального образования «Город Архангельск» на 2012 - 2014 годы» утвержден в составе ведомственной структуры расходов городского бюджета решением Архангельской городской Думы от 21.03.2012 №397 при отсутствии муниципального правового акта мэрии города Архангельска, утвердившего программу.</t>
  </si>
  <si>
    <t xml:space="preserve">в нарушение пункта 2 статьи 179 Бюджетного кодекса РФ, пункта 3.1.6 Положения о бюджетном процессе объем бюджетных ассигнований на реализацию долгосрочных целевых программ утвержден решением о бюджете (в редакции от 13.12.2012) в составе ведомственной структуры расходов бюджета не в соответствии с муниципальным правовым актом мэрии города Архангельска, утвердившим программу: </t>
  </si>
  <si>
    <t>В нарушение пункта 164 Инструкции №191н в сведениях об исполнении мероприятий в рамках целевых программ (графа 3 ф.0503166) службой заместителя мэра города по городскому хозяйству указаны перечни мероприятий не в соответствии с установленными в нормативных правовых документах, а также мероприятия, которые согласно программе не подлежали выполнению в отчетном году (код целевой статьи: 7951900, 7952800, 7951500, 7951102)</t>
  </si>
  <si>
    <t>нарушение субъектами бюджетной отчетности требований Инструкции №191н привело к тому, что в бюджетной отчетности сведения об исполнении мероприятий в рамках целевых программ (ф. 0503166) не содержат полную информацию за отчетный период.</t>
  </si>
  <si>
    <t>пункт 1 Порядка использования средств резервного фонда в части финансового обеспечения непредвиденных расходов «в случаях, когда средств городского бюджета на текущий финансовый год недостаточно» противоречит статье 81 Бюджетного кодекса РФ</t>
  </si>
  <si>
    <t>пункт 2.2. Порядка использования средств резервного фонда в части направления средств резервного фонда на проведение социально-значимых мероприятий в пределах территориального округа противоречит статье 81 Бюджетного кодекса РФ</t>
  </si>
  <si>
    <t>мероприятия по использованию средств резервного фонда мэрии, направляемому на финансирование непредвиденных расходов мэрии и непредвиденных расходов территориальных округов, дублируются. Расходы по данным мероприятиям могли быть учтены при формировании городского бюджета на 2012 год и (или) путем внесения в него изменений в течение года</t>
  </si>
  <si>
    <t>В нарушение пункта 137 Инструкции №191н в разделе 1 «Доходы бюджета» показатель неисполненные назначения (гр.6 – 3 499 154 783,39 руб.) сформирован не как разность графы 4 и графы 5. Сумма отклонения от расчетного показателя составляет 3 366 966 578,02 руб.</t>
  </si>
  <si>
    <t>проверку устранения нарушений Инструкции №191н можно провести только в апреле 2014 года - при внешней проверке отчета об исполнении городского бюджета за 2013 год</t>
  </si>
  <si>
    <t xml:space="preserve">В нарушение пункта 20 Инструкции №191н в справке о наличии имущества и обязательств формы 0503130 на забалансовых счетах отсутствует детализация показателей:
- «задолженность неплатежеспособных дебиторов» (номер забалансового счета 04) по управлению культуры и молодежной политики мэрии города Архангельска на сумму 6 550,00 руб., по департаменту муниципального имущества мэрии города Архангельска на сумму 6 789 978,88 руб., по департаменту финансов мэрии города Архангельска на сумму 32036,40 руб., по департаменту образования мэрии города Архангельска на сумму 2 000,00 руб.;
- «списанная задолженность неплатежеспособных дебиторов» (номер забалансового счета 04) по Архангельской городской Думе на сумму 13 950,00 руб.;
- «задолженность невостребованная кредиторами» (номер забалансового счета 20) по департаменту муниципального имущества мэрии города Архангельска на сумму 216 408,69 руб. 
</t>
  </si>
  <si>
    <t>в нарушение пунктов 3, 5 статьи 219 Бюджетного кодекса РФ сверх утвержденных бюджетных назначений администрацией Северного территориального округа мэрии города Архангельска приняты бюджетные обязательства на сумму 19,1 тыс. руб.</t>
  </si>
  <si>
    <t xml:space="preserve">В нарушение пункта 161 Инструкции №191н в графе 7 формы 0503162 сумма фактического исполнения не соответствует кассовому расходу, осуществленному за счет бюджетных данных. Расхождения составили: 
- по администрации Ломоносовского территориального округа мэрии города Архангельска - 78 403,31 руб.; 
- по администрации территориального округа Варавино-Фактория мэрии города Архангельска - 9 297,02 руб. 
</t>
  </si>
  <si>
    <t>В нарушение пункта 164 Инструкции №191н  администрацией Ломоносовского территориального округа мэрии города Архангельска в пояснительной записке и форме 0503166 не указаны причины отклонений на сумму 69 973,57 руб. по ДЦП «Установка детских игровых площадок в городе Архангельске на 2011-2013 годы», ДЦП «Обеспечение первичных мер пожарной безопасности на территории муниципального образования «Город Архангельск» на 2011-2013 гг.».</t>
  </si>
  <si>
    <t>В нарушение пункта 164 Инструкции №191н администрацией Исакогорского и Цигломенского территориальных округов мэрии города Архангельска в пояснительной записке и форме 0503166 не указаны причины отклонений на сумму 25 077,61руб. по ДЦП «Установка детских игровых площадок в городе Архангельске на 2011-2013 годы», ДЦП «Обеспечение первичных мер пожарной безопасности на территории муниципального образования «Город Архангельск» на 2011-2013 гг.».</t>
  </si>
  <si>
    <t>Итого по результатам экспертно-аналитической деятельности</t>
  </si>
  <si>
    <t>Заключения на проекты решений Архангельской городской Думы</t>
  </si>
  <si>
    <t>Итого предложений</t>
  </si>
  <si>
    <t>Итого нарушений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</si>
</sst>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7"/>
      <name val="Arial Cyr"/>
      <charset val="204"/>
    </font>
    <font>
      <b/>
      <sz val="8"/>
      <name val="Arial Cyr"/>
      <charset val="204"/>
    </font>
    <font>
      <sz val="6"/>
      <name val="Arial Cyr"/>
      <charset val="204"/>
    </font>
    <font>
      <b/>
      <sz val="6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4" fillId="0" borderId="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0" fontId="7" fillId="0" borderId="0" xfId="0" applyFont="1" applyFill="1" applyAlignment="1">
      <alignment horizontal="justify" vertical="top" wrapText="1"/>
    </xf>
    <xf numFmtId="1" fontId="7" fillId="0" borderId="2" xfId="0" applyNumberFormat="1" applyFont="1" applyFill="1" applyBorder="1" applyAlignment="1">
      <alignment horizontal="center" vertical="top" wrapText="1"/>
    </xf>
    <xf numFmtId="0" fontId="6" fillId="0" borderId="0" xfId="0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0" fontId="9" fillId="0" borderId="2" xfId="0" applyFont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center" vertical="top" wrapText="1"/>
    </xf>
    <xf numFmtId="0" fontId="0" fillId="0" borderId="0" xfId="0" applyFont="1"/>
    <xf numFmtId="0" fontId="9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justify" vertical="top" wrapText="1"/>
    </xf>
    <xf numFmtId="0" fontId="9" fillId="0" borderId="5" xfId="0" applyFont="1" applyBorder="1" applyAlignment="1">
      <alignment vertical="top" wrapText="1"/>
    </xf>
    <xf numFmtId="0" fontId="9" fillId="0" borderId="2" xfId="0" applyFont="1" applyBorder="1" applyAlignment="1">
      <alignment horizontal="justify"/>
    </xf>
    <xf numFmtId="0" fontId="9" fillId="0" borderId="2" xfId="0" applyFont="1" applyFill="1" applyBorder="1" applyAlignment="1">
      <alignment horizontal="center" vertical="top"/>
    </xf>
    <xf numFmtId="0" fontId="9" fillId="0" borderId="0" xfId="0" applyFont="1"/>
    <xf numFmtId="0" fontId="9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9" fillId="0" borderId="5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Border="1" applyAlignment="1">
      <alignment horizontal="justify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justify" vertical="top" wrapText="1"/>
    </xf>
    <xf numFmtId="0" fontId="9" fillId="0" borderId="0" xfId="0" applyFont="1" applyAlignment="1">
      <alignment vertical="top" wrapText="1"/>
    </xf>
    <xf numFmtId="0" fontId="0" fillId="0" borderId="2" xfId="0" applyBorder="1" applyAlignment="1">
      <alignment horizontal="justify"/>
    </xf>
    <xf numFmtId="0" fontId="0" fillId="0" borderId="2" xfId="0" applyFill="1" applyBorder="1" applyAlignment="1">
      <alignment horizontal="justify"/>
    </xf>
    <xf numFmtId="0" fontId="0" fillId="0" borderId="2" xfId="0" applyFill="1" applyBorder="1" applyAlignment="1">
      <alignment horizontal="center" vertical="top"/>
    </xf>
    <xf numFmtId="0" fontId="0" fillId="0" borderId="0" xfId="0" applyAlignment="1">
      <alignment horizontal="justify"/>
    </xf>
    <xf numFmtId="0" fontId="9" fillId="0" borderId="0" xfId="0" applyFont="1" applyAlignment="1">
      <alignment horizontal="justify"/>
    </xf>
    <xf numFmtId="0" fontId="0" fillId="0" borderId="0" xfId="0" applyFill="1" applyAlignment="1">
      <alignment horizontal="center" vertical="top"/>
    </xf>
    <xf numFmtId="0" fontId="9" fillId="0" borderId="2" xfId="0" applyFont="1" applyBorder="1" applyAlignment="1">
      <alignment horizontal="center"/>
    </xf>
    <xf numFmtId="0" fontId="11" fillId="0" borderId="2" xfId="4" applyFont="1" applyBorder="1" applyAlignment="1">
      <alignment horizontal="justify"/>
    </xf>
    <xf numFmtId="0" fontId="11" fillId="0" borderId="2" xfId="4" applyFont="1" applyBorder="1" applyAlignment="1">
      <alignment horizontal="center"/>
    </xf>
    <xf numFmtId="9" fontId="10" fillId="0" borderId="2" xfId="5" applyFont="1" applyBorder="1" applyAlignment="1">
      <alignment horizontal="center"/>
    </xf>
    <xf numFmtId="0" fontId="10" fillId="0" borderId="2" xfId="4" applyFont="1" applyBorder="1" applyAlignment="1">
      <alignment horizontal="justify"/>
    </xf>
    <xf numFmtId="0" fontId="10" fillId="0" borderId="2" xfId="4" applyFont="1" applyBorder="1" applyAlignment="1">
      <alignment horizontal="center"/>
    </xf>
    <xf numFmtId="0" fontId="12" fillId="0" borderId="2" xfId="0" applyFont="1" applyBorder="1" applyAlignment="1">
      <alignment horizontal="justify"/>
    </xf>
    <xf numFmtId="0" fontId="12" fillId="0" borderId="2" xfId="0" applyFont="1" applyBorder="1" applyAlignment="1">
      <alignment horizontal="center"/>
    </xf>
    <xf numFmtId="9" fontId="13" fillId="0" borderId="2" xfId="5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4" fillId="0" borderId="2" xfId="2" applyFont="1" applyFill="1" applyBorder="1" applyAlignment="1">
      <alignment horizontal="center" vertical="top" wrapText="1"/>
    </xf>
    <xf numFmtId="9" fontId="11" fillId="0" borderId="2" xfId="5" applyFont="1" applyBorder="1" applyAlignment="1">
      <alignment horizontal="center"/>
    </xf>
    <xf numFmtId="9" fontId="12" fillId="0" borderId="2" xfId="5" applyFont="1" applyBorder="1" applyAlignment="1">
      <alignment horizontal="center"/>
    </xf>
    <xf numFmtId="0" fontId="15" fillId="0" borderId="2" xfId="2" applyFont="1" applyFill="1" applyBorder="1" applyAlignment="1">
      <alignment horizontal="center" vertical="top" wrapText="1"/>
    </xf>
    <xf numFmtId="0" fontId="10" fillId="0" borderId="8" xfId="4" applyFont="1" applyBorder="1" applyAlignment="1">
      <alignment horizontal="center"/>
    </xf>
    <xf numFmtId="0" fontId="10" fillId="0" borderId="9" xfId="4" applyFont="1" applyBorder="1" applyAlignment="1">
      <alignment horizontal="center"/>
    </xf>
    <xf numFmtId="0" fontId="10" fillId="0" borderId="10" xfId="4" applyFont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justify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0" xfId="0" applyFont="1" applyBorder="1" applyAlignment="1">
      <alignment horizontal="justify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Процентный 2" xfId="5"/>
    <cellStyle name="Процентн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fs\ksp\1_&#1078;&#1091;&#1088;&#1085;&#1072;&#1083;%20&#1076;&#1077;&#1103;&#1090;&#1077;&#1083;&#1100;&#1085;&#1086;&#1089;&#1090;&#1080;%20&#1050;&#1057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ные"/>
      <sheetName val="запросы_в адрес КСП"/>
      <sheetName val="экспертно-аналит_2011"/>
      <sheetName val="экспертно-аналитич_2012"/>
      <sheetName val="экспертно-аналит_2013"/>
      <sheetName val="внешняя проверка"/>
      <sheetName val="отчет_2011"/>
      <sheetName val="отчет_2012"/>
      <sheetName val="отчет_2013"/>
      <sheetName val="суды_2013"/>
    </sheetNames>
    <sheetDataSet>
      <sheetData sheetId="0">
        <row r="58">
          <cell r="B58" t="str">
            <v>Проверка заключения и исполнения муниципального контракта №121-С от 10.11.2011 между мэрией города Архангельска и ООО «Архангельск Сити» на выполнение работ по переключению жилых домов №№ 1, 3 по пр. Ленинградский; №№14, 14 корп.1, 16, 16 корп.1 по ул. Смольный Буян; №№5, 7, 7 корп.1 по ул. Коммунальной к сетям городской хозфекальной канализации в Ломоносовском территориальном округе г. Архангельска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zoomScale="115" zoomScaleNormal="115" workbookViewId="0">
      <pane ySplit="2" topLeftCell="A6" activePane="bottomLeft" state="frozen"/>
      <selection pane="bottomLeft" activeCell="Q3" sqref="Q3"/>
    </sheetView>
  </sheetViews>
  <sheetFormatPr defaultRowHeight="12.75" x14ac:dyDescent="0.2"/>
  <cols>
    <col min="1" max="1" width="3.140625" customWidth="1"/>
    <col min="2" max="2" width="23.5703125" style="20" customWidth="1"/>
    <col min="3" max="3" width="5" customWidth="1"/>
    <col min="4" max="4" width="4.140625" hidden="1" customWidth="1"/>
    <col min="5" max="6" width="3.42578125" hidden="1" customWidth="1"/>
    <col min="7" max="7" width="5" hidden="1" customWidth="1"/>
    <col min="8" max="9" width="6.28515625" customWidth="1"/>
    <col min="10" max="10" width="6" customWidth="1"/>
    <col min="11" max="11" width="4.5703125" customWidth="1"/>
    <col min="12" max="12" width="6.85546875" customWidth="1"/>
    <col min="13" max="13" width="7" customWidth="1"/>
    <col min="14" max="14" width="8.7109375" customWidth="1"/>
    <col min="15" max="15" width="7.140625" customWidth="1"/>
    <col min="16" max="16" width="7.85546875" customWidth="1"/>
    <col min="17" max="18" width="5.42578125" customWidth="1"/>
    <col min="19" max="19" width="7" customWidth="1"/>
    <col min="20" max="20" width="4.5703125" customWidth="1"/>
    <col min="21" max="21" width="5.85546875" customWidth="1"/>
    <col min="22" max="22" width="6" customWidth="1"/>
    <col min="23" max="23" width="5.85546875" hidden="1" customWidth="1"/>
    <col min="24" max="24" width="7.42578125" hidden="1" customWidth="1"/>
    <col min="25" max="25" width="4.85546875" customWidth="1"/>
    <col min="26" max="26" width="5.28515625" customWidth="1"/>
    <col min="27" max="28" width="6.5703125" customWidth="1"/>
    <col min="29" max="29" width="6.7109375" customWidth="1"/>
    <col min="30" max="30" width="7.28515625" customWidth="1"/>
    <col min="31" max="31" width="6.7109375" customWidth="1"/>
    <col min="32" max="32" width="6.85546875" customWidth="1"/>
    <col min="33" max="33" width="6.7109375" customWidth="1"/>
  </cols>
  <sheetData>
    <row r="1" spans="1:34" x14ac:dyDescent="0.2">
      <c r="B1" s="93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</row>
    <row r="2" spans="1:34" ht="81" customHeight="1" x14ac:dyDescent="0.2">
      <c r="A2" s="101"/>
      <c r="B2" s="102" t="s">
        <v>1</v>
      </c>
      <c r="C2" s="99" t="s">
        <v>2</v>
      </c>
      <c r="D2" s="99"/>
      <c r="E2" s="99"/>
      <c r="F2" s="99"/>
      <c r="G2" s="99"/>
      <c r="H2" s="99" t="s">
        <v>3</v>
      </c>
      <c r="I2" s="99"/>
      <c r="J2" s="99" t="s">
        <v>4</v>
      </c>
      <c r="K2" s="99"/>
      <c r="L2" s="99" t="s">
        <v>5</v>
      </c>
      <c r="M2" s="99"/>
      <c r="N2" s="99"/>
      <c r="O2" s="99" t="s">
        <v>6</v>
      </c>
      <c r="P2" s="99" t="s">
        <v>7</v>
      </c>
      <c r="Q2" s="103" t="s">
        <v>8</v>
      </c>
      <c r="R2" s="104"/>
      <c r="S2" s="99" t="s">
        <v>9</v>
      </c>
      <c r="T2" s="99"/>
      <c r="U2" s="99" t="s">
        <v>10</v>
      </c>
      <c r="V2" s="99"/>
      <c r="W2" s="99" t="s">
        <v>11</v>
      </c>
      <c r="X2" s="99"/>
      <c r="Y2" s="99" t="s">
        <v>12</v>
      </c>
      <c r="Z2" s="99"/>
      <c r="AA2" s="99" t="s">
        <v>13</v>
      </c>
      <c r="AB2" s="99"/>
      <c r="AC2" s="99"/>
      <c r="AD2" s="97" t="s">
        <v>14</v>
      </c>
      <c r="AE2" s="97" t="s">
        <v>15</v>
      </c>
      <c r="AF2" s="99" t="s">
        <v>16</v>
      </c>
      <c r="AG2" s="99" t="s">
        <v>17</v>
      </c>
      <c r="AH2" s="100"/>
    </row>
    <row r="3" spans="1:34" ht="54" customHeight="1" x14ac:dyDescent="0.2">
      <c r="A3" s="101"/>
      <c r="B3" s="102"/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24</v>
      </c>
      <c r="J3" s="1" t="s">
        <v>25</v>
      </c>
      <c r="K3" s="1" t="s">
        <v>26</v>
      </c>
      <c r="L3" s="1" t="s">
        <v>27</v>
      </c>
      <c r="M3" s="1" t="s">
        <v>28</v>
      </c>
      <c r="N3" s="1" t="s">
        <v>29</v>
      </c>
      <c r="O3" s="99"/>
      <c r="P3" s="99"/>
      <c r="Q3" s="2" t="str">
        <f>T3</f>
        <v>кол-во</v>
      </c>
      <c r="R3" s="1" t="str">
        <f>S3</f>
        <v>сумма, тыс. руб.</v>
      </c>
      <c r="S3" s="1" t="s">
        <v>30</v>
      </c>
      <c r="T3" s="1" t="s">
        <v>26</v>
      </c>
      <c r="U3" s="1" t="s">
        <v>31</v>
      </c>
      <c r="V3" s="1" t="s">
        <v>32</v>
      </c>
      <c r="W3" s="1" t="str">
        <f>U3</f>
        <v>направ-лено</v>
      </c>
      <c r="X3" s="1" t="str">
        <f>V3</f>
        <v>снято с контроля</v>
      </c>
      <c r="Y3" s="3" t="s">
        <v>26</v>
      </c>
      <c r="Z3" s="3" t="s">
        <v>33</v>
      </c>
      <c r="AA3" s="3" t="s">
        <v>34</v>
      </c>
      <c r="AB3" s="3" t="s">
        <v>35</v>
      </c>
      <c r="AC3" s="3" t="s">
        <v>36</v>
      </c>
      <c r="AD3" s="98"/>
      <c r="AE3" s="98"/>
      <c r="AF3" s="99"/>
      <c r="AG3" s="99"/>
      <c r="AH3" s="100"/>
    </row>
    <row r="4" spans="1:34" s="7" customFormat="1" ht="28.5" customHeight="1" x14ac:dyDescent="0.2">
      <c r="A4" s="4">
        <v>1</v>
      </c>
      <c r="B4" s="4" t="s">
        <v>37</v>
      </c>
      <c r="C4" s="5">
        <f>SUM(D4:G4)</f>
        <v>1</v>
      </c>
      <c r="D4" s="5"/>
      <c r="E4" s="5"/>
      <c r="F4" s="5">
        <v>1</v>
      </c>
      <c r="G4" s="5"/>
      <c r="H4" s="6">
        <v>180087.6</v>
      </c>
      <c r="I4" s="5"/>
      <c r="J4" s="6">
        <f t="shared" ref="J4:J13" si="0">L4+M4+N4+S4+R4</f>
        <v>42448.26</v>
      </c>
      <c r="K4" s="5">
        <f>O4+P4+Q4+T4</f>
        <v>19</v>
      </c>
      <c r="L4" s="6">
        <v>53.26</v>
      </c>
      <c r="M4" s="6">
        <v>120.9</v>
      </c>
      <c r="N4" s="5">
        <v>0</v>
      </c>
      <c r="O4" s="5">
        <v>0</v>
      </c>
      <c r="P4" s="5">
        <v>0</v>
      </c>
      <c r="Q4" s="5">
        <v>6</v>
      </c>
      <c r="R4" s="5">
        <v>41257</v>
      </c>
      <c r="S4" s="6">
        <v>1017.1</v>
      </c>
      <c r="T4" s="5">
        <v>13</v>
      </c>
      <c r="U4" s="5">
        <v>1</v>
      </c>
      <c r="V4" s="5">
        <v>0</v>
      </c>
      <c r="W4" s="5">
        <v>0</v>
      </c>
      <c r="X4" s="5">
        <v>0</v>
      </c>
      <c r="Y4" s="5">
        <v>19</v>
      </c>
      <c r="Z4" s="5">
        <f>AA4+AC4</f>
        <v>174.2</v>
      </c>
      <c r="AA4" s="5">
        <v>53.3</v>
      </c>
      <c r="AB4" s="5">
        <v>0</v>
      </c>
      <c r="AC4" s="5">
        <v>120.9</v>
      </c>
      <c r="AD4" s="5">
        <v>0</v>
      </c>
      <c r="AE4" s="5">
        <v>0</v>
      </c>
      <c r="AF4" s="5">
        <v>1</v>
      </c>
      <c r="AG4" s="5">
        <v>0</v>
      </c>
    </row>
    <row r="5" spans="1:34" s="7" customFormat="1" ht="33" customHeight="1" x14ac:dyDescent="0.2">
      <c r="A5" s="8">
        <v>2</v>
      </c>
      <c r="B5" s="4" t="s">
        <v>38</v>
      </c>
      <c r="C5" s="5">
        <f t="shared" ref="C5:C13" si="1">SUM(D5:G5)</f>
        <v>1</v>
      </c>
      <c r="D5" s="5">
        <v>1</v>
      </c>
      <c r="E5" s="5"/>
      <c r="F5" s="5"/>
      <c r="G5" s="5"/>
      <c r="H5" s="6">
        <f>26547.943+817.74</f>
        <v>27365.683000000001</v>
      </c>
      <c r="I5" s="5"/>
      <c r="J5" s="6">
        <f t="shared" si="0"/>
        <v>23198.615000000002</v>
      </c>
      <c r="K5" s="5">
        <f>O5+P5+Q5+T5</f>
        <v>44</v>
      </c>
      <c r="L5" s="6">
        <v>0</v>
      </c>
      <c r="M5" s="6">
        <v>0</v>
      </c>
      <c r="N5" s="5">
        <v>0</v>
      </c>
      <c r="O5" s="5">
        <v>3</v>
      </c>
      <c r="P5" s="5">
        <v>0</v>
      </c>
      <c r="Q5" s="5">
        <v>0</v>
      </c>
      <c r="R5" s="5">
        <v>0</v>
      </c>
      <c r="S5" s="6">
        <v>23198.615000000002</v>
      </c>
      <c r="T5" s="5">
        <v>41</v>
      </c>
      <c r="U5" s="5">
        <v>1</v>
      </c>
      <c r="V5" s="5">
        <v>0</v>
      </c>
      <c r="W5" s="5">
        <v>0</v>
      </c>
      <c r="X5" s="5">
        <v>0</v>
      </c>
      <c r="Y5" s="5">
        <v>26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1</v>
      </c>
      <c r="AF5" s="5">
        <v>2</v>
      </c>
      <c r="AG5" s="5">
        <v>1</v>
      </c>
    </row>
    <row r="6" spans="1:34" s="7" customFormat="1" ht="30.75" customHeight="1" x14ac:dyDescent="0.2">
      <c r="A6" s="8">
        <v>3</v>
      </c>
      <c r="B6" s="4" t="s">
        <v>39</v>
      </c>
      <c r="C6" s="5">
        <f t="shared" si="1"/>
        <v>1</v>
      </c>
      <c r="D6" s="5"/>
      <c r="E6" s="5"/>
      <c r="F6" s="5">
        <v>1</v>
      </c>
      <c r="G6" s="5"/>
      <c r="H6" s="6">
        <v>40300</v>
      </c>
      <c r="I6" s="5"/>
      <c r="J6" s="6">
        <f t="shared" si="0"/>
        <v>2309</v>
      </c>
      <c r="K6" s="5">
        <f>O6+P6+Q6+T6</f>
        <v>5</v>
      </c>
      <c r="L6" s="6">
        <v>0</v>
      </c>
      <c r="M6" s="6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6">
        <v>2309</v>
      </c>
      <c r="T6" s="5">
        <v>5</v>
      </c>
      <c r="U6" s="5">
        <v>1</v>
      </c>
      <c r="V6" s="5">
        <v>0</v>
      </c>
      <c r="W6" s="5">
        <v>0</v>
      </c>
      <c r="X6" s="5">
        <v>0</v>
      </c>
      <c r="Y6" s="5">
        <v>2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</row>
    <row r="7" spans="1:34" s="7" customFormat="1" ht="103.5" customHeight="1" x14ac:dyDescent="0.2">
      <c r="A7" s="8">
        <v>4</v>
      </c>
      <c r="B7" s="4" t="str">
        <f>[1]контрольные!B58</f>
        <v>Проверка заключения и исполнения муниципального контракта №121-С от 10.11.2011 между мэрией города Архангельска и ООО «Архангельск Сити» на выполнение работ по переключению жилых домов №№ 1, 3 по пр. Ленинградский; №№14, 14 корп.1, 16, 16 корп.1 по ул. Смольный Буян; №№5, 7, 7 корп.1 по ул. Коммунальной к сетям городской хозфекальной канализации в Ломоносовском территориальном округе г. Архангельска</v>
      </c>
      <c r="C7" s="5">
        <f t="shared" si="1"/>
        <v>1</v>
      </c>
      <c r="D7" s="5">
        <v>1</v>
      </c>
      <c r="E7" s="5"/>
      <c r="F7" s="5"/>
      <c r="G7" s="5"/>
      <c r="H7" s="6">
        <v>9716.0450000000001</v>
      </c>
      <c r="I7" s="5"/>
      <c r="J7" s="6">
        <f t="shared" si="0"/>
        <v>10368.019999999999</v>
      </c>
      <c r="K7" s="5">
        <f>O7+P7+Q7+T7</f>
        <v>2</v>
      </c>
      <c r="L7" s="6">
        <v>0</v>
      </c>
      <c r="M7" s="6">
        <v>9600.5499999999993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6">
        <v>767.47</v>
      </c>
      <c r="T7" s="5">
        <v>2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</row>
    <row r="8" spans="1:34" s="7" customFormat="1" ht="41.25" customHeight="1" x14ac:dyDescent="0.2">
      <c r="A8" s="8">
        <v>5</v>
      </c>
      <c r="B8" s="4" t="s">
        <v>40</v>
      </c>
      <c r="C8" s="5">
        <f t="shared" si="1"/>
        <v>1</v>
      </c>
      <c r="D8" s="5">
        <v>1</v>
      </c>
      <c r="E8" s="5"/>
      <c r="F8" s="5"/>
      <c r="G8" s="5"/>
      <c r="H8" s="6">
        <v>52931.6</v>
      </c>
      <c r="I8" s="5"/>
      <c r="J8" s="6">
        <f t="shared" si="0"/>
        <v>116454.67</v>
      </c>
      <c r="K8" s="5">
        <f t="shared" ref="K8:K13" si="2">O8+P8+Q8+T8</f>
        <v>9</v>
      </c>
      <c r="L8" s="6">
        <v>0</v>
      </c>
      <c r="M8" s="6">
        <v>0</v>
      </c>
      <c r="N8" s="5">
        <v>116454.67</v>
      </c>
      <c r="O8" s="5">
        <v>0</v>
      </c>
      <c r="P8" s="5">
        <v>0</v>
      </c>
      <c r="Q8" s="5">
        <v>0</v>
      </c>
      <c r="R8" s="5">
        <v>0</v>
      </c>
      <c r="S8" s="6">
        <v>0</v>
      </c>
      <c r="T8" s="5">
        <v>9</v>
      </c>
      <c r="U8" s="5">
        <v>1</v>
      </c>
      <c r="V8" s="5">
        <v>1</v>
      </c>
      <c r="W8" s="5">
        <v>0</v>
      </c>
      <c r="X8" s="5">
        <v>0</v>
      </c>
      <c r="Y8" s="5">
        <v>5</v>
      </c>
      <c r="Z8" s="5">
        <v>0</v>
      </c>
      <c r="AA8" s="5">
        <v>0</v>
      </c>
      <c r="AB8" s="5">
        <v>0</v>
      </c>
      <c r="AC8" s="5">
        <v>0</v>
      </c>
      <c r="AD8" s="5">
        <v>3</v>
      </c>
      <c r="AE8" s="5">
        <v>0</v>
      </c>
      <c r="AF8" s="5">
        <v>0</v>
      </c>
      <c r="AG8" s="5">
        <v>0</v>
      </c>
    </row>
    <row r="9" spans="1:34" s="7" customFormat="1" ht="67.5" customHeight="1" x14ac:dyDescent="0.2">
      <c r="A9" s="8">
        <v>6</v>
      </c>
      <c r="B9" s="4" t="s">
        <v>41</v>
      </c>
      <c r="C9" s="5">
        <f t="shared" si="1"/>
        <v>1</v>
      </c>
      <c r="D9" s="5">
        <v>1</v>
      </c>
      <c r="E9" s="5"/>
      <c r="F9" s="5"/>
      <c r="G9" s="5"/>
      <c r="H9" s="6">
        <v>70462.5</v>
      </c>
      <c r="I9" s="5"/>
      <c r="J9" s="6">
        <f t="shared" si="0"/>
        <v>19503.8</v>
      </c>
      <c r="K9" s="5">
        <f>O9+P9+Q9+T9</f>
        <v>101</v>
      </c>
      <c r="L9" s="6">
        <v>0</v>
      </c>
      <c r="M9" s="6">
        <v>0</v>
      </c>
      <c r="N9" s="5">
        <v>0</v>
      </c>
      <c r="O9" s="5">
        <v>0</v>
      </c>
      <c r="P9" s="5">
        <v>71</v>
      </c>
      <c r="Q9" s="5">
        <v>2</v>
      </c>
      <c r="R9" s="5">
        <v>11917</v>
      </c>
      <c r="S9" s="6">
        <v>7586.8</v>
      </c>
      <c r="T9" s="5">
        <v>28</v>
      </c>
      <c r="U9" s="5">
        <v>1</v>
      </c>
      <c r="V9" s="5">
        <v>0</v>
      </c>
      <c r="W9" s="5">
        <v>0</v>
      </c>
      <c r="X9" s="5">
        <v>0</v>
      </c>
      <c r="Y9" s="5">
        <v>23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</row>
    <row r="10" spans="1:34" ht="38.25" customHeight="1" x14ac:dyDescent="0.2">
      <c r="A10" s="4">
        <v>7</v>
      </c>
      <c r="B10" s="4" t="s">
        <v>42</v>
      </c>
      <c r="C10" s="5">
        <f t="shared" si="1"/>
        <v>1</v>
      </c>
      <c r="D10" s="9"/>
      <c r="E10" s="9"/>
      <c r="F10" s="9">
        <v>1</v>
      </c>
      <c r="G10" s="9"/>
      <c r="H10" s="10">
        <v>253009</v>
      </c>
      <c r="I10" s="9"/>
      <c r="J10" s="6">
        <f t="shared" si="0"/>
        <v>25530.772000000001</v>
      </c>
      <c r="K10" s="5">
        <f t="shared" si="2"/>
        <v>16</v>
      </c>
      <c r="L10" s="10"/>
      <c r="M10" s="10">
        <v>96.57</v>
      </c>
      <c r="N10" s="9">
        <v>0</v>
      </c>
      <c r="O10" s="9">
        <v>0</v>
      </c>
      <c r="P10" s="9">
        <v>0</v>
      </c>
      <c r="Q10" s="9">
        <v>1</v>
      </c>
      <c r="R10" s="5">
        <v>0</v>
      </c>
      <c r="S10" s="10">
        <v>25434.202000000001</v>
      </c>
      <c r="T10" s="9">
        <v>15</v>
      </c>
      <c r="U10" s="9">
        <v>1</v>
      </c>
      <c r="V10" s="9">
        <v>0</v>
      </c>
      <c r="W10" s="5">
        <v>0</v>
      </c>
      <c r="X10" s="9"/>
      <c r="Y10" s="9">
        <v>1</v>
      </c>
      <c r="Z10" s="9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</row>
    <row r="11" spans="1:34" ht="61.5" customHeight="1" x14ac:dyDescent="0.2">
      <c r="A11" s="4">
        <v>8</v>
      </c>
      <c r="B11" s="4" t="s">
        <v>43</v>
      </c>
      <c r="C11" s="5">
        <f t="shared" si="1"/>
        <v>1</v>
      </c>
      <c r="D11" s="9">
        <v>1</v>
      </c>
      <c r="E11" s="9"/>
      <c r="F11" s="9"/>
      <c r="G11" s="9"/>
      <c r="H11" s="10">
        <f>35895.3+22591.4</f>
        <v>58486.700000000004</v>
      </c>
      <c r="I11" s="9"/>
      <c r="J11" s="6">
        <f t="shared" si="0"/>
        <v>69318.016000000003</v>
      </c>
      <c r="K11" s="5">
        <f t="shared" si="2"/>
        <v>17</v>
      </c>
      <c r="L11" s="10">
        <v>9363.5910000000003</v>
      </c>
      <c r="M11" s="10">
        <v>200.56899999999999</v>
      </c>
      <c r="N11" s="9">
        <v>0</v>
      </c>
      <c r="O11" s="9">
        <v>0</v>
      </c>
      <c r="P11" s="9">
        <v>0</v>
      </c>
      <c r="Q11" s="9">
        <v>0</v>
      </c>
      <c r="R11" s="5">
        <v>0</v>
      </c>
      <c r="S11" s="10">
        <v>59753.856</v>
      </c>
      <c r="T11" s="9">
        <v>17</v>
      </c>
      <c r="U11" s="9">
        <v>1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9">
        <v>2</v>
      </c>
      <c r="AG11" s="9">
        <v>0</v>
      </c>
    </row>
    <row r="12" spans="1:34" s="7" customFormat="1" ht="63.75" customHeight="1" x14ac:dyDescent="0.2">
      <c r="A12" s="4">
        <v>9</v>
      </c>
      <c r="B12" s="4" t="s">
        <v>44</v>
      </c>
      <c r="C12" s="5">
        <f t="shared" si="1"/>
        <v>1</v>
      </c>
      <c r="D12" s="5"/>
      <c r="E12" s="5">
        <v>1</v>
      </c>
      <c r="F12" s="5"/>
      <c r="G12" s="5"/>
      <c r="H12" s="6">
        <v>1000</v>
      </c>
      <c r="I12" s="5"/>
      <c r="J12" s="6">
        <f t="shared" si="0"/>
        <v>500</v>
      </c>
      <c r="K12" s="5">
        <f t="shared" si="2"/>
        <v>13</v>
      </c>
      <c r="L12" s="6">
        <v>0</v>
      </c>
      <c r="M12" s="6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6">
        <v>500</v>
      </c>
      <c r="T12" s="5">
        <v>13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</row>
    <row r="13" spans="1:34" s="7" customFormat="1" ht="43.5" customHeight="1" x14ac:dyDescent="0.2">
      <c r="A13" s="4">
        <v>10</v>
      </c>
      <c r="B13" s="4" t="s">
        <v>45</v>
      </c>
      <c r="C13" s="5">
        <f t="shared" si="1"/>
        <v>1</v>
      </c>
      <c r="D13" s="5"/>
      <c r="E13" s="5"/>
      <c r="F13" s="5"/>
      <c r="G13" s="5">
        <v>1</v>
      </c>
      <c r="H13" s="6">
        <v>97106</v>
      </c>
      <c r="I13" s="5">
        <v>0</v>
      </c>
      <c r="J13" s="6">
        <f t="shared" si="0"/>
        <v>0</v>
      </c>
      <c r="K13" s="5">
        <f t="shared" si="2"/>
        <v>0</v>
      </c>
      <c r="L13" s="6">
        <v>0</v>
      </c>
      <c r="M13" s="6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6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</row>
    <row r="14" spans="1:34" s="14" customFormat="1" ht="12.75" customHeight="1" x14ac:dyDescent="0.2">
      <c r="A14" s="11"/>
      <c r="B14" s="11" t="s">
        <v>46</v>
      </c>
      <c r="C14" s="12">
        <f>SUM(C4:C13)</f>
        <v>10</v>
      </c>
      <c r="D14" s="12">
        <f t="shared" ref="D14:AG14" si="3">SUM(D4:D13)</f>
        <v>5</v>
      </c>
      <c r="E14" s="12">
        <f t="shared" si="3"/>
        <v>1</v>
      </c>
      <c r="F14" s="12">
        <f t="shared" si="3"/>
        <v>3</v>
      </c>
      <c r="G14" s="12">
        <f t="shared" si="3"/>
        <v>1</v>
      </c>
      <c r="H14" s="13">
        <f t="shared" si="3"/>
        <v>790465.12800000003</v>
      </c>
      <c r="I14" s="12">
        <f t="shared" si="3"/>
        <v>0</v>
      </c>
      <c r="J14" s="13">
        <f t="shared" si="3"/>
        <v>309631.15299999999</v>
      </c>
      <c r="K14" s="12">
        <f t="shared" si="3"/>
        <v>226</v>
      </c>
      <c r="L14" s="13">
        <f t="shared" si="3"/>
        <v>9416.8510000000006</v>
      </c>
      <c r="M14" s="13">
        <f t="shared" si="3"/>
        <v>10018.588999999998</v>
      </c>
      <c r="N14" s="12">
        <f t="shared" si="3"/>
        <v>116454.67</v>
      </c>
      <c r="O14" s="12">
        <f t="shared" si="3"/>
        <v>3</v>
      </c>
      <c r="P14" s="12">
        <f t="shared" si="3"/>
        <v>71</v>
      </c>
      <c r="Q14" s="12">
        <f t="shared" si="3"/>
        <v>9</v>
      </c>
      <c r="R14" s="12">
        <f t="shared" si="3"/>
        <v>53174</v>
      </c>
      <c r="S14" s="13">
        <f t="shared" si="3"/>
        <v>120567.04300000001</v>
      </c>
      <c r="T14" s="12">
        <f t="shared" si="3"/>
        <v>143</v>
      </c>
      <c r="U14" s="12">
        <f t="shared" si="3"/>
        <v>7</v>
      </c>
      <c r="V14" s="12">
        <f t="shared" si="3"/>
        <v>1</v>
      </c>
      <c r="W14" s="12">
        <f t="shared" si="3"/>
        <v>0</v>
      </c>
      <c r="X14" s="12">
        <f t="shared" si="3"/>
        <v>0</v>
      </c>
      <c r="Y14" s="12">
        <f t="shared" si="3"/>
        <v>76</v>
      </c>
      <c r="Z14" s="12">
        <f t="shared" si="3"/>
        <v>174.2</v>
      </c>
      <c r="AA14" s="12">
        <f t="shared" si="3"/>
        <v>53.3</v>
      </c>
      <c r="AB14" s="12">
        <f t="shared" si="3"/>
        <v>0</v>
      </c>
      <c r="AC14" s="12">
        <f t="shared" si="3"/>
        <v>120.9</v>
      </c>
      <c r="AD14" s="12">
        <f t="shared" si="3"/>
        <v>3</v>
      </c>
      <c r="AE14" s="12">
        <f t="shared" si="3"/>
        <v>1</v>
      </c>
      <c r="AF14" s="12">
        <f t="shared" si="3"/>
        <v>5</v>
      </c>
      <c r="AG14" s="12">
        <f t="shared" si="3"/>
        <v>1</v>
      </c>
    </row>
    <row r="15" spans="1:34" s="7" customFormat="1" ht="13.5" customHeight="1" x14ac:dyDescent="0.2">
      <c r="A15" s="90" t="s">
        <v>47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2"/>
    </row>
    <row r="16" spans="1:34" s="7" customFormat="1" ht="35.25" customHeight="1" x14ac:dyDescent="0.2">
      <c r="A16" s="15">
        <v>11</v>
      </c>
      <c r="B16" s="4" t="s">
        <v>48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/>
      <c r="S16" s="15">
        <v>0</v>
      </c>
      <c r="T16" s="15">
        <v>0</v>
      </c>
      <c r="U16" s="15">
        <v>0</v>
      </c>
      <c r="V16" s="15">
        <v>0</v>
      </c>
      <c r="W16" s="15"/>
      <c r="X16" s="15"/>
      <c r="Y16" s="15">
        <v>0</v>
      </c>
      <c r="Z16" s="15">
        <f>SUM(AA16:AC16)</f>
        <v>0</v>
      </c>
      <c r="AA16" s="15">
        <f>SUM(AB16:AD16)</f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1</v>
      </c>
      <c r="AG16" s="16">
        <v>0</v>
      </c>
    </row>
    <row r="17" spans="1:33" s="7" customFormat="1" ht="36.75" customHeight="1" x14ac:dyDescent="0.2">
      <c r="A17" s="15">
        <v>12</v>
      </c>
      <c r="B17" s="4" t="s">
        <v>49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/>
      <c r="S17" s="15">
        <v>0</v>
      </c>
      <c r="T17" s="15">
        <v>0</v>
      </c>
      <c r="U17" s="15">
        <v>0</v>
      </c>
      <c r="V17" s="15">
        <v>0</v>
      </c>
      <c r="W17" s="15"/>
      <c r="X17" s="15"/>
      <c r="Y17" s="15"/>
      <c r="Z17" s="17">
        <f>SUM(AA17:AC17)</f>
        <v>200.05200000000002</v>
      </c>
      <c r="AA17" s="17">
        <f>120.196+1.5+14.018+7.198+57.14</f>
        <v>200.05200000000002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</row>
    <row r="18" spans="1:33" s="7" customFormat="1" ht="36" customHeight="1" x14ac:dyDescent="0.2">
      <c r="A18" s="15">
        <v>13</v>
      </c>
      <c r="B18" s="4" t="s">
        <v>50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/>
      <c r="S18" s="15">
        <v>0</v>
      </c>
      <c r="T18" s="15">
        <v>0</v>
      </c>
      <c r="U18" s="15">
        <v>0</v>
      </c>
      <c r="V18" s="15">
        <v>0</v>
      </c>
      <c r="W18" s="15"/>
      <c r="X18" s="15"/>
      <c r="Y18" s="15">
        <v>1</v>
      </c>
      <c r="Z18" s="17">
        <f>SUM(AA18:AC18)</f>
        <v>0</v>
      </c>
      <c r="AA18" s="17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</row>
    <row r="19" spans="1:33" s="7" customFormat="1" ht="36" customHeight="1" x14ac:dyDescent="0.2">
      <c r="A19" s="15"/>
      <c r="B19" s="4" t="s">
        <v>51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/>
      <c r="S19" s="15">
        <v>0</v>
      </c>
      <c r="T19" s="15">
        <v>0</v>
      </c>
      <c r="U19" s="15">
        <v>0</v>
      </c>
      <c r="V19" s="15">
        <v>0</v>
      </c>
      <c r="W19" s="15"/>
      <c r="X19" s="15"/>
      <c r="Y19" s="15"/>
      <c r="Z19" s="17">
        <f>SUM(AA19:AC19)</f>
        <v>15.784000000000001</v>
      </c>
      <c r="AA19" s="17">
        <v>15.784000000000001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</row>
    <row r="20" spans="1:33" s="18" customFormat="1" ht="18" customHeight="1" x14ac:dyDescent="0.2">
      <c r="A20" s="11"/>
      <c r="B20" s="11" t="s">
        <v>52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2"/>
      <c r="X20" s="12"/>
      <c r="Y20" s="12">
        <f>SUM(Y16:Y18)</f>
        <v>1</v>
      </c>
      <c r="Z20" s="13">
        <f>SUM(Z16:Z19)</f>
        <v>215.83600000000001</v>
      </c>
      <c r="AA20" s="13">
        <f>SUM(AA16:AA18)</f>
        <v>200.05200000000002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</row>
    <row r="21" spans="1:33" s="18" customFormat="1" ht="24" customHeight="1" x14ac:dyDescent="0.2">
      <c r="A21" s="11"/>
      <c r="B21" s="11" t="s">
        <v>53</v>
      </c>
      <c r="C21" s="12">
        <f>C20+C14</f>
        <v>10</v>
      </c>
      <c r="D21" s="12">
        <f t="shared" ref="D21:AG21" si="4">D20+D14</f>
        <v>5</v>
      </c>
      <c r="E21" s="12">
        <f t="shared" si="4"/>
        <v>1</v>
      </c>
      <c r="F21" s="12">
        <f t="shared" si="4"/>
        <v>3</v>
      </c>
      <c r="G21" s="12">
        <f t="shared" si="4"/>
        <v>1</v>
      </c>
      <c r="H21" s="13">
        <f t="shared" si="4"/>
        <v>790465.12800000003</v>
      </c>
      <c r="I21" s="19">
        <f t="shared" si="4"/>
        <v>0</v>
      </c>
      <c r="J21" s="13">
        <f t="shared" si="4"/>
        <v>309631.15299999999</v>
      </c>
      <c r="K21" s="12">
        <f t="shared" si="4"/>
        <v>226</v>
      </c>
      <c r="L21" s="13">
        <f t="shared" si="4"/>
        <v>9416.8510000000006</v>
      </c>
      <c r="M21" s="13">
        <f t="shared" si="4"/>
        <v>10018.588999999998</v>
      </c>
      <c r="N21" s="12">
        <f t="shared" si="4"/>
        <v>116454.67</v>
      </c>
      <c r="O21" s="12">
        <f t="shared" si="4"/>
        <v>3</v>
      </c>
      <c r="P21" s="12">
        <f t="shared" si="4"/>
        <v>71</v>
      </c>
      <c r="Q21" s="12">
        <f t="shared" si="4"/>
        <v>9</v>
      </c>
      <c r="R21" s="12">
        <f>R14+R20</f>
        <v>53174</v>
      </c>
      <c r="S21" s="13">
        <f t="shared" si="4"/>
        <v>120567.04300000001</v>
      </c>
      <c r="T21" s="12">
        <f t="shared" si="4"/>
        <v>143</v>
      </c>
      <c r="U21" s="12">
        <f t="shared" si="4"/>
        <v>7</v>
      </c>
      <c r="V21" s="12">
        <f t="shared" si="4"/>
        <v>1</v>
      </c>
      <c r="W21" s="12">
        <f t="shared" si="4"/>
        <v>0</v>
      </c>
      <c r="X21" s="12">
        <f t="shared" si="4"/>
        <v>0</v>
      </c>
      <c r="Y21" s="12">
        <f t="shared" si="4"/>
        <v>77</v>
      </c>
      <c r="Z21" s="13">
        <f t="shared" si="4"/>
        <v>390.036</v>
      </c>
      <c r="AA21" s="13">
        <f t="shared" si="4"/>
        <v>253.35200000000003</v>
      </c>
      <c r="AB21" s="12">
        <f t="shared" si="4"/>
        <v>0</v>
      </c>
      <c r="AC21" s="12">
        <f t="shared" si="4"/>
        <v>120.9</v>
      </c>
      <c r="AD21" s="12">
        <f t="shared" si="4"/>
        <v>3</v>
      </c>
      <c r="AE21" s="12">
        <f t="shared" si="4"/>
        <v>1</v>
      </c>
      <c r="AF21" s="12">
        <f t="shared" si="4"/>
        <v>5</v>
      </c>
      <c r="AG21" s="12">
        <f t="shared" si="4"/>
        <v>1</v>
      </c>
    </row>
    <row r="22" spans="1:33" s="7" customFormat="1" ht="8.25" x14ac:dyDescent="0.2"/>
    <row r="23" spans="1:33" s="7" customFormat="1" ht="8.25" x14ac:dyDescent="0.2"/>
    <row r="24" spans="1:33" s="7" customFormat="1" ht="8.25" x14ac:dyDescent="0.2"/>
    <row r="25" spans="1:33" s="7" customFormat="1" ht="8.25" x14ac:dyDescent="0.2"/>
    <row r="26" spans="1:33" s="7" customFormat="1" ht="8.25" x14ac:dyDescent="0.2"/>
  </sheetData>
  <mergeCells count="21">
    <mergeCell ref="B1:AG1"/>
    <mergeCell ref="A2:A3"/>
    <mergeCell ref="B2:B3"/>
    <mergeCell ref="C2:G2"/>
    <mergeCell ref="H2:I2"/>
    <mergeCell ref="J2:K2"/>
    <mergeCell ref="L2:N2"/>
    <mergeCell ref="O2:O3"/>
    <mergeCell ref="P2:P3"/>
    <mergeCell ref="Q2:R2"/>
    <mergeCell ref="S2:T2"/>
    <mergeCell ref="U2:V2"/>
    <mergeCell ref="W2:X2"/>
    <mergeCell ref="AE2:AE3"/>
    <mergeCell ref="AF2:AF3"/>
    <mergeCell ref="AG2:AG3"/>
    <mergeCell ref="AH2:AH3"/>
    <mergeCell ref="A15:AG15"/>
    <mergeCell ref="Y2:Z2"/>
    <mergeCell ref="AA2:AC2"/>
    <mergeCell ref="AD2:AD3"/>
  </mergeCells>
  <pageMargins left="0.11811023622047245" right="0.11811023622047245" top="0.15748031496062992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workbookViewId="0">
      <pane ySplit="2" topLeftCell="A3" activePane="bottomLeft" state="frozen"/>
      <selection pane="bottomLeft" activeCell="M4" sqref="M4"/>
    </sheetView>
  </sheetViews>
  <sheetFormatPr defaultRowHeight="12.75" x14ac:dyDescent="0.2"/>
  <cols>
    <col min="1" max="1" width="4.28515625" style="52" customWidth="1"/>
    <col min="2" max="2" width="32.42578125" style="52" customWidth="1"/>
    <col min="3" max="3" width="14.42578125" style="21" customWidth="1"/>
    <col min="4" max="4" width="20" style="52" customWidth="1"/>
    <col min="5" max="5" width="0" style="52" hidden="1" customWidth="1"/>
    <col min="6" max="6" width="48.42578125" style="52" customWidth="1"/>
    <col min="7" max="7" width="15.85546875" style="52" customWidth="1"/>
    <col min="8" max="8" width="9.140625" style="54"/>
    <col min="9" max="9" width="9.140625" style="26" hidden="1" customWidth="1"/>
    <col min="10" max="10" width="31" hidden="1" customWidth="1"/>
  </cols>
  <sheetData>
    <row r="1" spans="1:9" s="21" customFormat="1" ht="17.25" customHeight="1" x14ac:dyDescent="0.2">
      <c r="B1" s="93" t="s">
        <v>54</v>
      </c>
      <c r="C1" s="93"/>
      <c r="D1" s="93"/>
      <c r="E1" s="93"/>
      <c r="F1" s="93"/>
      <c r="G1" s="93"/>
      <c r="H1" s="93"/>
      <c r="I1" s="22"/>
    </row>
    <row r="2" spans="1:9" s="21" customFormat="1" ht="35.25" customHeight="1" x14ac:dyDescent="0.2">
      <c r="A2" s="23"/>
      <c r="B2" s="23" t="s">
        <v>55</v>
      </c>
      <c r="C2" s="23" t="s">
        <v>56</v>
      </c>
      <c r="D2" s="23" t="s">
        <v>57</v>
      </c>
      <c r="E2" s="24" t="s">
        <v>58</v>
      </c>
      <c r="F2" s="23" t="s">
        <v>59</v>
      </c>
      <c r="G2" s="24" t="s">
        <v>60</v>
      </c>
      <c r="H2" s="25"/>
      <c r="I2" s="26" t="s">
        <v>61</v>
      </c>
    </row>
    <row r="3" spans="1:9" ht="14.25" customHeight="1" x14ac:dyDescent="0.2">
      <c r="A3" s="94" t="s">
        <v>62</v>
      </c>
      <c r="B3" s="95"/>
      <c r="C3" s="95"/>
      <c r="D3" s="95"/>
      <c r="E3" s="95"/>
      <c r="F3" s="95"/>
      <c r="G3" s="95"/>
      <c r="H3" s="96"/>
      <c r="I3" s="26">
        <f>SUM(I4:I15)</f>
        <v>11</v>
      </c>
    </row>
    <row r="4" spans="1:9" s="30" customFormat="1" ht="147" customHeight="1" x14ac:dyDescent="0.2">
      <c r="A4" s="76">
        <v>1</v>
      </c>
      <c r="B4" s="77" t="s">
        <v>63</v>
      </c>
      <c r="C4" s="76" t="s">
        <v>64</v>
      </c>
      <c r="D4" s="76" t="s">
        <v>65</v>
      </c>
      <c r="E4" s="76"/>
      <c r="F4" s="27" t="s">
        <v>66</v>
      </c>
      <c r="G4" s="28" t="s">
        <v>67</v>
      </c>
      <c r="H4" s="29" t="s">
        <v>61</v>
      </c>
      <c r="I4" s="26">
        <v>1</v>
      </c>
    </row>
    <row r="5" spans="1:9" ht="48.75" customHeight="1" x14ac:dyDescent="0.2">
      <c r="A5" s="76"/>
      <c r="B5" s="77"/>
      <c r="C5" s="76"/>
      <c r="D5" s="76"/>
      <c r="E5" s="76"/>
      <c r="F5" s="27" t="s">
        <v>68</v>
      </c>
      <c r="G5" s="28" t="s">
        <v>67</v>
      </c>
      <c r="H5" s="29" t="s">
        <v>61</v>
      </c>
      <c r="I5" s="26">
        <v>1</v>
      </c>
    </row>
    <row r="6" spans="1:9" s="30" customFormat="1" ht="57.75" customHeight="1" x14ac:dyDescent="0.2">
      <c r="A6" s="31">
        <v>2</v>
      </c>
      <c r="B6" s="27" t="s">
        <v>69</v>
      </c>
      <c r="C6" s="31" t="s">
        <v>70</v>
      </c>
      <c r="D6" s="27" t="s">
        <v>71</v>
      </c>
      <c r="E6" s="27"/>
      <c r="F6" s="27" t="s">
        <v>72</v>
      </c>
      <c r="G6" s="32"/>
      <c r="H6" s="25"/>
      <c r="I6" s="26">
        <v>0</v>
      </c>
    </row>
    <row r="7" spans="1:9" s="30" customFormat="1" ht="45.75" customHeight="1" x14ac:dyDescent="0.2">
      <c r="A7" s="31">
        <v>3</v>
      </c>
      <c r="B7" s="27" t="s">
        <v>63</v>
      </c>
      <c r="C7" s="31" t="s">
        <v>73</v>
      </c>
      <c r="D7" s="27" t="s">
        <v>74</v>
      </c>
      <c r="E7" s="27"/>
      <c r="F7" s="33" t="s">
        <v>75</v>
      </c>
      <c r="G7" s="27"/>
      <c r="H7" s="29" t="s">
        <v>61</v>
      </c>
      <c r="I7" s="26">
        <v>1</v>
      </c>
    </row>
    <row r="8" spans="1:9" s="36" customFormat="1" ht="45" x14ac:dyDescent="0.2">
      <c r="A8" s="31">
        <v>4</v>
      </c>
      <c r="B8" s="27" t="s">
        <v>63</v>
      </c>
      <c r="C8" s="31" t="s">
        <v>76</v>
      </c>
      <c r="D8" s="34" t="s">
        <v>77</v>
      </c>
      <c r="E8" s="34"/>
      <c r="F8" s="33" t="s">
        <v>75</v>
      </c>
      <c r="G8" s="34"/>
      <c r="H8" s="35" t="s">
        <v>61</v>
      </c>
      <c r="I8" s="26">
        <v>1</v>
      </c>
    </row>
    <row r="9" spans="1:9" s="36" customFormat="1" ht="57.75" customHeight="1" x14ac:dyDescent="0.2">
      <c r="A9" s="31">
        <v>5</v>
      </c>
      <c r="B9" s="27" t="s">
        <v>63</v>
      </c>
      <c r="C9" s="31" t="s">
        <v>78</v>
      </c>
      <c r="D9" s="27" t="s">
        <v>79</v>
      </c>
      <c r="E9" s="27"/>
      <c r="F9" s="27" t="s">
        <v>80</v>
      </c>
      <c r="G9" s="27" t="s">
        <v>81</v>
      </c>
      <c r="H9" s="29" t="s">
        <v>61</v>
      </c>
      <c r="I9" s="26">
        <v>1</v>
      </c>
    </row>
    <row r="10" spans="1:9" s="36" customFormat="1" ht="101.25" customHeight="1" x14ac:dyDescent="0.2">
      <c r="A10" s="31">
        <v>6</v>
      </c>
      <c r="B10" s="27" t="s">
        <v>63</v>
      </c>
      <c r="C10" s="31" t="s">
        <v>82</v>
      </c>
      <c r="D10" s="27" t="s">
        <v>83</v>
      </c>
      <c r="E10" s="27"/>
      <c r="F10" s="27" t="s">
        <v>84</v>
      </c>
      <c r="G10" s="27"/>
      <c r="H10" s="29"/>
      <c r="I10" s="26">
        <v>0</v>
      </c>
    </row>
    <row r="11" spans="1:9" s="36" customFormat="1" ht="48" customHeight="1" x14ac:dyDescent="0.2">
      <c r="A11" s="37">
        <v>7</v>
      </c>
      <c r="B11" s="27" t="s">
        <v>63</v>
      </c>
      <c r="C11" s="31" t="s">
        <v>85</v>
      </c>
      <c r="D11" s="27" t="s">
        <v>86</v>
      </c>
      <c r="E11" s="27"/>
      <c r="F11" s="27" t="s">
        <v>87</v>
      </c>
      <c r="G11" s="27"/>
      <c r="H11" s="29" t="s">
        <v>61</v>
      </c>
      <c r="I11" s="26">
        <v>1</v>
      </c>
    </row>
    <row r="12" spans="1:9" s="36" customFormat="1" ht="136.5" customHeight="1" x14ac:dyDescent="0.2">
      <c r="A12" s="37">
        <v>8</v>
      </c>
      <c r="B12" s="27" t="s">
        <v>88</v>
      </c>
      <c r="C12" s="31" t="s">
        <v>89</v>
      </c>
      <c r="D12" s="27" t="s">
        <v>90</v>
      </c>
      <c r="E12" s="27"/>
      <c r="F12" s="38" t="s">
        <v>91</v>
      </c>
      <c r="G12" s="27" t="s">
        <v>92</v>
      </c>
      <c r="H12" s="29" t="s">
        <v>93</v>
      </c>
      <c r="I12" s="26">
        <v>2</v>
      </c>
    </row>
    <row r="13" spans="1:9" s="36" customFormat="1" ht="43.5" customHeight="1" x14ac:dyDescent="0.2">
      <c r="A13" s="31">
        <v>9</v>
      </c>
      <c r="B13" s="27" t="s">
        <v>88</v>
      </c>
      <c r="C13" s="31" t="s">
        <v>94</v>
      </c>
      <c r="D13" s="27" t="s">
        <v>95</v>
      </c>
      <c r="E13" s="27"/>
      <c r="F13" s="27" t="s">
        <v>87</v>
      </c>
      <c r="G13" s="27"/>
      <c r="H13" s="29" t="s">
        <v>61</v>
      </c>
      <c r="I13" s="26">
        <v>1</v>
      </c>
    </row>
    <row r="14" spans="1:9" s="40" customFormat="1" ht="48.75" customHeight="1" x14ac:dyDescent="0.2">
      <c r="A14" s="31">
        <v>10</v>
      </c>
      <c r="B14" s="27" t="s">
        <v>63</v>
      </c>
      <c r="C14" s="31" t="s">
        <v>96</v>
      </c>
      <c r="D14" s="27" t="s">
        <v>97</v>
      </c>
      <c r="E14" s="27"/>
      <c r="F14" s="27" t="s">
        <v>98</v>
      </c>
      <c r="G14" s="27"/>
      <c r="H14" s="29" t="s">
        <v>61</v>
      </c>
      <c r="I14" s="39">
        <v>1</v>
      </c>
    </row>
    <row r="15" spans="1:9" s="40" customFormat="1" ht="49.5" customHeight="1" x14ac:dyDescent="0.2">
      <c r="A15" s="31">
        <v>11</v>
      </c>
      <c r="B15" s="27" t="s">
        <v>63</v>
      </c>
      <c r="C15" s="31" t="s">
        <v>99</v>
      </c>
      <c r="D15" s="27" t="s">
        <v>100</v>
      </c>
      <c r="E15" s="27"/>
      <c r="F15" s="27" t="s">
        <v>98</v>
      </c>
      <c r="G15" s="27"/>
      <c r="H15" s="29" t="s">
        <v>61</v>
      </c>
      <c r="I15" s="39">
        <v>1</v>
      </c>
    </row>
    <row r="16" spans="1:9" s="36" customFormat="1" ht="13.5" customHeight="1" x14ac:dyDescent="0.2">
      <c r="A16" s="41"/>
      <c r="B16" s="82" t="s">
        <v>101</v>
      </c>
      <c r="C16" s="83"/>
      <c r="D16" s="83"/>
      <c r="E16" s="83"/>
      <c r="F16" s="83"/>
      <c r="G16" s="83"/>
      <c r="H16" s="42"/>
      <c r="I16" s="26">
        <f>SUM(I17:I21)</f>
        <v>5</v>
      </c>
    </row>
    <row r="17" spans="1:9" s="40" customFormat="1" ht="206.25" customHeight="1" x14ac:dyDescent="0.2">
      <c r="A17" s="78">
        <v>10</v>
      </c>
      <c r="B17" s="84" t="s">
        <v>102</v>
      </c>
      <c r="C17" s="78" t="s">
        <v>103</v>
      </c>
      <c r="D17" s="87" t="s">
        <v>104</v>
      </c>
      <c r="E17" s="27"/>
      <c r="F17" s="27" t="s">
        <v>105</v>
      </c>
      <c r="G17" s="28" t="s">
        <v>106</v>
      </c>
      <c r="H17" s="29" t="s">
        <v>61</v>
      </c>
      <c r="I17" s="39">
        <v>1</v>
      </c>
    </row>
    <row r="18" spans="1:9" s="40" customFormat="1" ht="156.75" customHeight="1" x14ac:dyDescent="0.2">
      <c r="A18" s="79"/>
      <c r="B18" s="85"/>
      <c r="C18" s="79"/>
      <c r="D18" s="88"/>
      <c r="E18" s="27"/>
      <c r="F18" s="27" t="s">
        <v>107</v>
      </c>
      <c r="G18" s="27"/>
      <c r="H18" s="29" t="s">
        <v>108</v>
      </c>
      <c r="I18" s="39">
        <v>1</v>
      </c>
    </row>
    <row r="19" spans="1:9" s="40" customFormat="1" ht="57" customHeight="1" x14ac:dyDescent="0.2">
      <c r="A19" s="79"/>
      <c r="B19" s="85"/>
      <c r="C19" s="79"/>
      <c r="D19" s="88"/>
      <c r="E19" s="27"/>
      <c r="F19" s="27" t="s">
        <v>109</v>
      </c>
      <c r="G19" s="27" t="s">
        <v>110</v>
      </c>
      <c r="H19" s="29" t="s">
        <v>61</v>
      </c>
      <c r="I19" s="39">
        <v>1</v>
      </c>
    </row>
    <row r="20" spans="1:9" s="40" customFormat="1" ht="145.5" customHeight="1" x14ac:dyDescent="0.2">
      <c r="A20" s="79"/>
      <c r="B20" s="85"/>
      <c r="C20" s="79"/>
      <c r="D20" s="88"/>
      <c r="E20" s="27"/>
      <c r="F20" s="27" t="s">
        <v>111</v>
      </c>
      <c r="G20" s="27" t="s">
        <v>112</v>
      </c>
      <c r="H20" s="29" t="s">
        <v>61</v>
      </c>
      <c r="I20" s="39">
        <v>1</v>
      </c>
    </row>
    <row r="21" spans="1:9" s="40" customFormat="1" ht="102.75" customHeight="1" x14ac:dyDescent="0.2">
      <c r="A21" s="80"/>
      <c r="B21" s="86"/>
      <c r="C21" s="80"/>
      <c r="D21" s="89"/>
      <c r="E21" s="27"/>
      <c r="F21" s="27" t="s">
        <v>113</v>
      </c>
      <c r="G21" s="27"/>
      <c r="H21" s="29" t="s">
        <v>108</v>
      </c>
      <c r="I21" s="39">
        <v>1</v>
      </c>
    </row>
    <row r="22" spans="1:9" s="40" customFormat="1" ht="12.75" customHeight="1" x14ac:dyDescent="0.2">
      <c r="A22" s="43"/>
      <c r="B22" s="90" t="s">
        <v>114</v>
      </c>
      <c r="C22" s="91"/>
      <c r="D22" s="91"/>
      <c r="E22" s="91"/>
      <c r="F22" s="91"/>
      <c r="G22" s="91"/>
      <c r="H22" s="92"/>
      <c r="I22" s="39">
        <f>I23</f>
        <v>18</v>
      </c>
    </row>
    <row r="23" spans="1:9" s="40" customFormat="1" ht="26.25" customHeight="1" x14ac:dyDescent="0.2">
      <c r="A23" s="78">
        <v>13</v>
      </c>
      <c r="B23" s="81" t="s">
        <v>115</v>
      </c>
      <c r="C23" s="76" t="s">
        <v>116</v>
      </c>
      <c r="D23" s="81" t="s">
        <v>117</v>
      </c>
      <c r="E23" s="81" t="s">
        <v>118</v>
      </c>
      <c r="F23" s="81" t="s">
        <v>119</v>
      </c>
      <c r="G23" s="27" t="s">
        <v>120</v>
      </c>
      <c r="H23" s="29" t="s">
        <v>121</v>
      </c>
      <c r="I23" s="72">
        <v>18</v>
      </c>
    </row>
    <row r="24" spans="1:9" s="40" customFormat="1" ht="33.75" x14ac:dyDescent="0.2">
      <c r="A24" s="79"/>
      <c r="B24" s="81"/>
      <c r="C24" s="76"/>
      <c r="D24" s="81"/>
      <c r="E24" s="81"/>
      <c r="F24" s="81"/>
      <c r="G24" s="27" t="s">
        <v>122</v>
      </c>
      <c r="H24" s="29" t="s">
        <v>61</v>
      </c>
      <c r="I24" s="72"/>
    </row>
    <row r="25" spans="1:9" s="40" customFormat="1" ht="58.5" customHeight="1" x14ac:dyDescent="0.2">
      <c r="A25" s="79"/>
      <c r="B25" s="81"/>
      <c r="C25" s="76"/>
      <c r="D25" s="81"/>
      <c r="E25" s="81"/>
      <c r="F25" s="81"/>
      <c r="G25" s="27" t="s">
        <v>123</v>
      </c>
      <c r="H25" s="29" t="s">
        <v>61</v>
      </c>
      <c r="I25" s="72"/>
    </row>
    <row r="26" spans="1:9" s="40" customFormat="1" ht="78.75" x14ac:dyDescent="0.2">
      <c r="A26" s="80"/>
      <c r="B26" s="81"/>
      <c r="C26" s="76"/>
      <c r="D26" s="81"/>
      <c r="E26" s="81"/>
      <c r="F26" s="81"/>
      <c r="G26" s="27" t="s">
        <v>124</v>
      </c>
      <c r="H26" s="29" t="s">
        <v>61</v>
      </c>
      <c r="I26" s="72"/>
    </row>
    <row r="27" spans="1:9" s="40" customFormat="1" x14ac:dyDescent="0.2">
      <c r="A27" s="27"/>
      <c r="B27" s="73" t="s">
        <v>125</v>
      </c>
      <c r="C27" s="73"/>
      <c r="D27" s="73"/>
      <c r="E27" s="73"/>
      <c r="F27" s="73"/>
      <c r="G27" s="73"/>
      <c r="H27" s="73"/>
      <c r="I27" s="39">
        <v>3</v>
      </c>
    </row>
    <row r="28" spans="1:9" s="40" customFormat="1" ht="90.75" customHeight="1" x14ac:dyDescent="0.2">
      <c r="A28" s="31">
        <v>14</v>
      </c>
      <c r="B28" s="27" t="s">
        <v>126</v>
      </c>
      <c r="C28" s="31" t="s">
        <v>127</v>
      </c>
      <c r="D28" s="27" t="s">
        <v>128</v>
      </c>
      <c r="E28" s="27"/>
      <c r="F28" s="27" t="s">
        <v>129</v>
      </c>
      <c r="G28" s="27"/>
      <c r="H28" s="29"/>
      <c r="I28" s="39">
        <v>1</v>
      </c>
    </row>
    <row r="29" spans="1:9" s="40" customFormat="1" ht="89.25" customHeight="1" x14ac:dyDescent="0.2">
      <c r="A29" s="31">
        <v>15</v>
      </c>
      <c r="B29" s="27" t="s">
        <v>130</v>
      </c>
      <c r="C29" s="31" t="s">
        <v>131</v>
      </c>
      <c r="D29" s="27" t="s">
        <v>132</v>
      </c>
      <c r="E29" s="27"/>
      <c r="F29" s="27" t="s">
        <v>129</v>
      </c>
      <c r="G29" s="27"/>
      <c r="H29" s="29"/>
      <c r="I29" s="39">
        <v>1</v>
      </c>
    </row>
    <row r="30" spans="1:9" s="40" customFormat="1" ht="112.5" customHeight="1" x14ac:dyDescent="0.2">
      <c r="A30" s="31">
        <v>16</v>
      </c>
      <c r="B30" s="27" t="s">
        <v>133</v>
      </c>
      <c r="C30" s="31" t="s">
        <v>134</v>
      </c>
      <c r="D30" s="27" t="s">
        <v>135</v>
      </c>
      <c r="E30" s="27"/>
      <c r="F30" s="27" t="s">
        <v>136</v>
      </c>
      <c r="G30" s="27"/>
      <c r="H30" s="29"/>
      <c r="I30" s="39">
        <v>1</v>
      </c>
    </row>
    <row r="31" spans="1:9" s="40" customFormat="1" ht="12.75" customHeight="1" x14ac:dyDescent="0.2">
      <c r="A31" s="27"/>
      <c r="B31" s="74" t="s">
        <v>137</v>
      </c>
      <c r="C31" s="75"/>
      <c r="D31" s="75"/>
      <c r="E31" s="75"/>
      <c r="F31" s="75"/>
      <c r="G31" s="75"/>
      <c r="H31" s="75"/>
      <c r="I31" s="39">
        <f>SUM(I32:I46)</f>
        <v>15</v>
      </c>
    </row>
    <row r="32" spans="1:9" s="40" customFormat="1" ht="45.75" customHeight="1" x14ac:dyDescent="0.2">
      <c r="A32" s="76">
        <v>17</v>
      </c>
      <c r="B32" s="77" t="s">
        <v>138</v>
      </c>
      <c r="C32" s="78" t="s">
        <v>139</v>
      </c>
      <c r="D32" s="77" t="s">
        <v>140</v>
      </c>
      <c r="E32" s="27"/>
      <c r="F32" s="44" t="s">
        <v>141</v>
      </c>
      <c r="G32" s="27"/>
      <c r="H32" s="29"/>
      <c r="I32" s="39">
        <v>1</v>
      </c>
    </row>
    <row r="33" spans="1:10" s="40" customFormat="1" ht="45" x14ac:dyDescent="0.2">
      <c r="A33" s="76"/>
      <c r="B33" s="77"/>
      <c r="C33" s="79"/>
      <c r="D33" s="77"/>
      <c r="E33" s="27"/>
      <c r="F33" s="27" t="s">
        <v>142</v>
      </c>
      <c r="G33" s="43"/>
      <c r="H33" s="29" t="s">
        <v>61</v>
      </c>
      <c r="I33" s="39">
        <v>1</v>
      </c>
    </row>
    <row r="34" spans="1:10" s="40" customFormat="1" ht="100.5" customHeight="1" x14ac:dyDescent="0.2">
      <c r="A34" s="76"/>
      <c r="B34" s="77"/>
      <c r="C34" s="79"/>
      <c r="D34" s="77"/>
      <c r="E34" s="45"/>
      <c r="F34" s="27" t="s">
        <v>143</v>
      </c>
      <c r="G34" s="43"/>
      <c r="H34" s="29" t="s">
        <v>61</v>
      </c>
      <c r="I34" s="39">
        <v>1</v>
      </c>
    </row>
    <row r="35" spans="1:10" s="40" customFormat="1" ht="90" x14ac:dyDescent="0.2">
      <c r="A35" s="76"/>
      <c r="B35" s="77"/>
      <c r="C35" s="79"/>
      <c r="D35" s="77"/>
      <c r="E35" s="45"/>
      <c r="F35" s="27" t="s">
        <v>144</v>
      </c>
      <c r="G35" s="43"/>
      <c r="H35" s="29" t="s">
        <v>108</v>
      </c>
      <c r="I35" s="39">
        <v>1</v>
      </c>
    </row>
    <row r="36" spans="1:10" s="40" customFormat="1" ht="90.75" customHeight="1" x14ac:dyDescent="0.2">
      <c r="A36" s="76"/>
      <c r="B36" s="77"/>
      <c r="C36" s="79"/>
      <c r="D36" s="77"/>
      <c r="E36" s="45"/>
      <c r="F36" s="27" t="s">
        <v>145</v>
      </c>
      <c r="G36" s="43"/>
      <c r="H36" s="46"/>
      <c r="I36" s="39">
        <v>1</v>
      </c>
    </row>
    <row r="37" spans="1:10" s="40" customFormat="1" ht="56.25" x14ac:dyDescent="0.2">
      <c r="A37" s="76"/>
      <c r="B37" s="77"/>
      <c r="C37" s="79"/>
      <c r="D37" s="77"/>
      <c r="E37" s="45"/>
      <c r="F37" s="27" t="s">
        <v>146</v>
      </c>
      <c r="G37" s="43"/>
      <c r="H37" s="46"/>
      <c r="I37" s="39">
        <v>1</v>
      </c>
    </row>
    <row r="38" spans="1:10" s="40" customFormat="1" ht="56.25" customHeight="1" x14ac:dyDescent="0.2">
      <c r="A38" s="76"/>
      <c r="B38" s="77"/>
      <c r="C38" s="79"/>
      <c r="D38" s="77"/>
      <c r="E38" s="45"/>
      <c r="F38" s="27" t="s">
        <v>147</v>
      </c>
      <c r="G38" s="43"/>
      <c r="H38" s="29" t="s">
        <v>108</v>
      </c>
      <c r="I38" s="39">
        <v>1</v>
      </c>
    </row>
    <row r="39" spans="1:10" s="40" customFormat="1" ht="56.25" x14ac:dyDescent="0.2">
      <c r="A39" s="76"/>
      <c r="B39" s="77"/>
      <c r="C39" s="79"/>
      <c r="D39" s="77"/>
      <c r="E39" s="45"/>
      <c r="F39" s="27" t="s">
        <v>148</v>
      </c>
      <c r="G39" s="43"/>
      <c r="H39" s="29" t="s">
        <v>108</v>
      </c>
      <c r="I39" s="39">
        <v>1</v>
      </c>
    </row>
    <row r="40" spans="1:10" s="40" customFormat="1" ht="68.25" customHeight="1" x14ac:dyDescent="0.2">
      <c r="A40" s="76"/>
      <c r="B40" s="77"/>
      <c r="C40" s="79"/>
      <c r="D40" s="77"/>
      <c r="E40" s="45"/>
      <c r="F40" s="27" t="s">
        <v>149</v>
      </c>
      <c r="G40" s="43"/>
      <c r="H40" s="29" t="s">
        <v>108</v>
      </c>
      <c r="I40" s="39">
        <v>1</v>
      </c>
    </row>
    <row r="41" spans="1:10" s="40" customFormat="1" ht="57.75" customHeight="1" x14ac:dyDescent="0.2">
      <c r="A41" s="76"/>
      <c r="B41" s="77"/>
      <c r="C41" s="79"/>
      <c r="D41" s="77"/>
      <c r="E41" s="45"/>
      <c r="F41" s="27" t="s">
        <v>150</v>
      </c>
      <c r="G41" s="47"/>
      <c r="H41" s="46"/>
      <c r="I41" s="39">
        <v>1</v>
      </c>
      <c r="J41" s="48" t="s">
        <v>151</v>
      </c>
    </row>
    <row r="42" spans="1:10" s="40" customFormat="1" ht="205.5" customHeight="1" x14ac:dyDescent="0.2">
      <c r="A42" s="76"/>
      <c r="B42" s="77"/>
      <c r="C42" s="79"/>
      <c r="D42" s="77"/>
      <c r="E42" s="45"/>
      <c r="F42" s="27" t="s">
        <v>152</v>
      </c>
      <c r="G42" s="47"/>
      <c r="H42" s="46"/>
      <c r="I42" s="39">
        <v>1</v>
      </c>
    </row>
    <row r="43" spans="1:10" s="40" customFormat="1" ht="45.75" customHeight="1" x14ac:dyDescent="0.2">
      <c r="A43" s="76"/>
      <c r="B43" s="77"/>
      <c r="C43" s="79"/>
      <c r="D43" s="77"/>
      <c r="E43" s="45"/>
      <c r="F43" s="27" t="s">
        <v>153</v>
      </c>
      <c r="G43" s="47"/>
      <c r="H43" s="46"/>
      <c r="I43" s="39">
        <v>1</v>
      </c>
    </row>
    <row r="44" spans="1:10" s="40" customFormat="1" ht="92.25" customHeight="1" x14ac:dyDescent="0.2">
      <c r="A44" s="76"/>
      <c r="B44" s="77"/>
      <c r="C44" s="79"/>
      <c r="D44" s="77"/>
      <c r="E44" s="45"/>
      <c r="F44" s="27" t="s">
        <v>154</v>
      </c>
      <c r="G44" s="47"/>
      <c r="H44" s="46"/>
      <c r="I44" s="39">
        <v>1</v>
      </c>
    </row>
    <row r="45" spans="1:10" s="40" customFormat="1" ht="88.5" customHeight="1" x14ac:dyDescent="0.2">
      <c r="A45" s="76"/>
      <c r="B45" s="77"/>
      <c r="C45" s="79"/>
      <c r="D45" s="77"/>
      <c r="E45" s="45"/>
      <c r="F45" s="27" t="s">
        <v>155</v>
      </c>
      <c r="G45" s="47"/>
      <c r="H45" s="46"/>
      <c r="I45" s="39">
        <v>1</v>
      </c>
    </row>
    <row r="46" spans="1:10" ht="105" customHeight="1" x14ac:dyDescent="0.2">
      <c r="A46" s="76"/>
      <c r="B46" s="77"/>
      <c r="C46" s="80"/>
      <c r="D46" s="77"/>
      <c r="E46" s="49"/>
      <c r="F46" s="34" t="s">
        <v>156</v>
      </c>
      <c r="G46" s="50"/>
      <c r="H46" s="51"/>
      <c r="I46" s="39">
        <v>1</v>
      </c>
    </row>
    <row r="47" spans="1:10" x14ac:dyDescent="0.2">
      <c r="F47" s="53"/>
      <c r="I47" s="26">
        <f>I3+I16+I22+I27+I31</f>
        <v>52</v>
      </c>
      <c r="J47">
        <f>SUM(I32:I46)</f>
        <v>15</v>
      </c>
    </row>
    <row r="48" spans="1:10" x14ac:dyDescent="0.2">
      <c r="F48" s="53"/>
    </row>
    <row r="50" spans="1:4" x14ac:dyDescent="0.2">
      <c r="A50" s="55"/>
      <c r="B50" s="69" t="s">
        <v>157</v>
      </c>
      <c r="C50" s="70"/>
      <c r="D50" s="71"/>
    </row>
    <row r="51" spans="1:4" ht="24" x14ac:dyDescent="0.2">
      <c r="A51" s="55">
        <v>1</v>
      </c>
      <c r="B51" s="56" t="s">
        <v>158</v>
      </c>
      <c r="C51" s="57">
        <f>I3</f>
        <v>11</v>
      </c>
      <c r="D51" s="58">
        <f>C51/C65</f>
        <v>0.21153846153846154</v>
      </c>
    </row>
    <row r="52" spans="1:4" x14ac:dyDescent="0.2">
      <c r="A52" s="55"/>
      <c r="B52" s="59" t="s">
        <v>61</v>
      </c>
      <c r="C52" s="60">
        <v>11</v>
      </c>
      <c r="D52" s="58">
        <f>C52/C51</f>
        <v>1</v>
      </c>
    </row>
    <row r="53" spans="1:4" x14ac:dyDescent="0.2">
      <c r="A53" s="55"/>
      <c r="B53" s="59" t="s">
        <v>108</v>
      </c>
      <c r="C53" s="60">
        <v>0</v>
      </c>
      <c r="D53" s="58">
        <f>C53/C51</f>
        <v>0</v>
      </c>
    </row>
    <row r="54" spans="1:4" ht="36" customHeight="1" x14ac:dyDescent="0.2">
      <c r="A54" s="55">
        <v>2</v>
      </c>
      <c r="B54" s="56" t="str">
        <f>B16</f>
        <v>Заключение на проект решения Архангельской городской Думы «О городском бюджете на 2014 год и на плановый период 2015 и 2016 годов».</v>
      </c>
      <c r="C54" s="60">
        <f>I16</f>
        <v>5</v>
      </c>
      <c r="D54" s="58">
        <f>C54/C65</f>
        <v>9.6153846153846159E-2</v>
      </c>
    </row>
    <row r="55" spans="1:4" x14ac:dyDescent="0.2">
      <c r="A55" s="55"/>
      <c r="B55" s="59" t="s">
        <v>61</v>
      </c>
      <c r="C55" s="60">
        <v>3</v>
      </c>
      <c r="D55" s="58">
        <f>C55/C54</f>
        <v>0.6</v>
      </c>
    </row>
    <row r="56" spans="1:4" x14ac:dyDescent="0.2">
      <c r="A56" s="55"/>
      <c r="B56" s="59" t="s">
        <v>108</v>
      </c>
      <c r="C56" s="60">
        <v>2</v>
      </c>
      <c r="D56" s="58">
        <f>C56/C54</f>
        <v>0.4</v>
      </c>
    </row>
    <row r="57" spans="1:4" ht="38.25" x14ac:dyDescent="0.2">
      <c r="A57" s="55">
        <v>3</v>
      </c>
      <c r="B57" s="61" t="str">
        <f>B22</f>
        <v>Инициативные предложения, внесенные в органы местного самоуправления</v>
      </c>
      <c r="C57" s="62">
        <f>I22</f>
        <v>18</v>
      </c>
      <c r="D57" s="63">
        <f>C57/C65</f>
        <v>0.34615384615384615</v>
      </c>
    </row>
    <row r="58" spans="1:4" x14ac:dyDescent="0.2">
      <c r="A58" s="55"/>
      <c r="B58" s="59" t="s">
        <v>61</v>
      </c>
      <c r="C58" s="64">
        <v>3</v>
      </c>
      <c r="D58" s="63">
        <f>C58/C57</f>
        <v>0.16666666666666666</v>
      </c>
    </row>
    <row r="59" spans="1:4" ht="25.5" x14ac:dyDescent="0.2">
      <c r="A59" s="55">
        <v>4</v>
      </c>
      <c r="B59" s="61" t="str">
        <f>B27</f>
        <v>Информации о ходе исполнения городского бюджета</v>
      </c>
      <c r="C59" s="62">
        <f>I27</f>
        <v>3</v>
      </c>
      <c r="D59" s="63">
        <f>C59/C65</f>
        <v>5.7692307692307696E-2</v>
      </c>
    </row>
    <row r="60" spans="1:4" x14ac:dyDescent="0.2">
      <c r="A60" s="55"/>
      <c r="B60" s="59" t="s">
        <v>61</v>
      </c>
      <c r="C60" s="64">
        <v>0</v>
      </c>
      <c r="D60" s="63">
        <v>0</v>
      </c>
    </row>
    <row r="61" spans="1:4" x14ac:dyDescent="0.2">
      <c r="A61" s="55"/>
      <c r="B61" s="59" t="s">
        <v>108</v>
      </c>
      <c r="C61" s="64">
        <v>0</v>
      </c>
      <c r="D61" s="63">
        <v>0</v>
      </c>
    </row>
    <row r="62" spans="1:4" ht="38.25" x14ac:dyDescent="0.2">
      <c r="A62" s="55">
        <v>5</v>
      </c>
      <c r="B62" s="61" t="str">
        <f>B31</f>
        <v>Внешняя проверка годового отчета об исполнении городского бюджета за 2012 год</v>
      </c>
      <c r="C62" s="62">
        <f>I31</f>
        <v>15</v>
      </c>
      <c r="D62" s="63">
        <f>C62/C65</f>
        <v>0.28846153846153844</v>
      </c>
    </row>
    <row r="63" spans="1:4" x14ac:dyDescent="0.2">
      <c r="A63" s="55"/>
      <c r="B63" s="59" t="s">
        <v>61</v>
      </c>
      <c r="C63" s="64">
        <v>2</v>
      </c>
      <c r="D63" s="63">
        <f>C63/C62</f>
        <v>0.13333333333333333</v>
      </c>
    </row>
    <row r="64" spans="1:4" ht="12.75" customHeight="1" x14ac:dyDescent="0.2">
      <c r="A64" s="55"/>
      <c r="B64" s="59" t="s">
        <v>108</v>
      </c>
      <c r="C64" s="65">
        <v>4</v>
      </c>
      <c r="D64" s="58">
        <f>C64/C62</f>
        <v>0.26666666666666666</v>
      </c>
    </row>
    <row r="65" spans="1:4" x14ac:dyDescent="0.2">
      <c r="A65" s="55"/>
      <c r="B65" s="56" t="s">
        <v>159</v>
      </c>
      <c r="C65" s="57">
        <f>C51+C54+C57+C59+C62</f>
        <v>52</v>
      </c>
      <c r="D65" s="58"/>
    </row>
    <row r="66" spans="1:4" x14ac:dyDescent="0.2">
      <c r="A66" s="55"/>
      <c r="B66" s="56" t="s">
        <v>61</v>
      </c>
      <c r="C66" s="57">
        <f>C52+C55+C58+C60+C63</f>
        <v>19</v>
      </c>
      <c r="D66" s="66">
        <f>C66/C65</f>
        <v>0.36538461538461536</v>
      </c>
    </row>
    <row r="67" spans="1:4" x14ac:dyDescent="0.2">
      <c r="A67" s="55"/>
      <c r="B67" s="56" t="s">
        <v>108</v>
      </c>
      <c r="C67" s="57">
        <f>C53+C56+C61+C64</f>
        <v>6</v>
      </c>
      <c r="D67" s="66">
        <f>C67/C65</f>
        <v>0.11538461538461539</v>
      </c>
    </row>
    <row r="68" spans="1:4" x14ac:dyDescent="0.2">
      <c r="A68" s="55"/>
      <c r="B68" s="61" t="s">
        <v>160</v>
      </c>
      <c r="C68" s="62">
        <f>C62</f>
        <v>15</v>
      </c>
      <c r="D68" s="61"/>
    </row>
    <row r="69" spans="1:4" x14ac:dyDescent="0.2">
      <c r="A69" s="55"/>
      <c r="B69" s="56" t="s">
        <v>61</v>
      </c>
      <c r="C69" s="62">
        <v>2</v>
      </c>
      <c r="D69" s="67">
        <f>C69/C68</f>
        <v>0.13333333333333333</v>
      </c>
    </row>
    <row r="70" spans="1:4" x14ac:dyDescent="0.2">
      <c r="A70" s="55"/>
      <c r="B70" s="56" t="s">
        <v>108</v>
      </c>
      <c r="C70" s="68">
        <v>4</v>
      </c>
      <c r="D70" s="66">
        <f>C70/C68</f>
        <v>0.26666666666666666</v>
      </c>
    </row>
  </sheetData>
  <autoFilter ref="A2:H70"/>
  <mergeCells count="27">
    <mergeCell ref="I23:I26"/>
    <mergeCell ref="B22:H22"/>
    <mergeCell ref="B1:H1"/>
    <mergeCell ref="A3:H3"/>
    <mergeCell ref="A4:A5"/>
    <mergeCell ref="B4:B5"/>
    <mergeCell ref="C4:C5"/>
    <mergeCell ref="D4:D5"/>
    <mergeCell ref="E4:E5"/>
    <mergeCell ref="B16:G16"/>
    <mergeCell ref="A17:A21"/>
    <mergeCell ref="B17:B21"/>
    <mergeCell ref="C17:C21"/>
    <mergeCell ref="D17:D21"/>
    <mergeCell ref="B50:D50"/>
    <mergeCell ref="B27:H27"/>
    <mergeCell ref="B31:H31"/>
    <mergeCell ref="A32:A46"/>
    <mergeCell ref="B32:B46"/>
    <mergeCell ref="C32:C46"/>
    <mergeCell ref="D32:D46"/>
    <mergeCell ref="A23:A26"/>
    <mergeCell ref="B23:B26"/>
    <mergeCell ref="C23:C26"/>
    <mergeCell ref="D23:D26"/>
    <mergeCell ref="E23:E26"/>
    <mergeCell ref="F23:F26"/>
  </mergeCells>
  <pageMargins left="0.11811023622047245" right="0.11811023622047245" top="0.39370078740157483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Владимировна Сафонова</dc:creator>
  <cp:lastModifiedBy>Анна Юрьевна Знатных</cp:lastModifiedBy>
  <dcterms:created xsi:type="dcterms:W3CDTF">2014-02-17T07:19:38Z</dcterms:created>
  <dcterms:modified xsi:type="dcterms:W3CDTF">2014-04-03T08:28:32Z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